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xlsBook"/>
  <mc:AlternateContent xmlns:mc="http://schemas.openxmlformats.org/markup-compatibility/2006">
    <mc:Choice Requires="x15">
      <x15ac:absPath xmlns:x15ac="http://schemas.microsoft.com/office/spreadsheetml/2010/11/ac" url="C:\Работа\Сайт\ЗАЯВКИ\Трофимов. С 01.06.2018\ВиВ\24\Новая папка\"/>
    </mc:Choice>
  </mc:AlternateContent>
  <xr:revisionPtr revIDLastSave="0" documentId="8_{20667998-BC2F-436A-B7C5-358E826D32D2}" xr6:coauthVersionLast="45" xr6:coauthVersionMax="45" xr10:uidLastSave="{00000000-0000-0000-0000-000000000000}"/>
  <bookViews>
    <workbookView xWindow="-108" yWindow="-108" windowWidth="23256" windowHeight="12576"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потр'!$M$18:$AR$28</definedName>
    <definedName name="checkCell_List06_13_double_date">'Форма 4.10.2 | Т-ТЭ | потр'!$AS$18:$AS$28</definedName>
    <definedName name="checkCell_List06_13_unique_t">'Форма 4.10.2 | Т-ТЭ | потр'!$M$18:$M$28</definedName>
    <definedName name="checkCell_List06_13_unique_t1">'Форма 4.10.2 | Т-ТЭ | потр'!$AT$18:$AT$28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Т-ТН'!$M$18:$AR$28</definedName>
    <definedName name="checkCell_List06_4_double_date">'Форма 4.10.3 | Т-ТН'!$AS$18:$AS$28</definedName>
    <definedName name="checkCell_List06_4_unique_t">'Форма 4.10.3 | Т-ТН'!$M$18:$M$28</definedName>
    <definedName name="checkCell_List06_4_unique_t1">'Форма 4.10.3 | Т-ТН'!$AT$18:$AT$28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4.10.1'!$D$14:$L$76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et_union_hor!$O$238:$AQ$243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et_union_hor!$AQ$238:$AQ$251</definedName>
    <definedName name="et_pIns_List06_2_Period">et_union_hor!$V$49:$V$62</definedName>
    <definedName name="et_pIns_List06_3_i_Period">et_union_hor!$V$220:$V$233</definedName>
    <definedName name="et_pIns_List06_3_Period">et_union_hor!$V$67:$V$80</definedName>
    <definedName name="et_pIns_List06_4_Period">et_union_hor!$AQ$85:$AQ$98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Территории!$P$11:$P$15</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потр'!$AQ$18:$AQ$28</definedName>
    <definedName name="List06_13_note">'Форма 4.10.2 | Т-ТЭ | потр'!$AR$18:$AR$28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Т-ТН'!$AQ$18:$AQ$28</definedName>
    <definedName name="List06_4_note">'Форма 4.10.3 | Т-ТН'!$AR$18:$AR$28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4.10.1'!$H$26:$I$76</definedName>
    <definedName name="List14_1_DPR">'Форма 4.10.1'!$K$24</definedName>
    <definedName name="List14_1_flagIPR">'Форма 4.10.1'!$J$15</definedName>
    <definedName name="List14_1_GroundMaterials_1">'Форма 4.10.1'!$K$15:$K$76</definedName>
    <definedName name="List14_1_hypIPR">'Форма 4.10.1'!$K$15</definedName>
    <definedName name="List14_1_method">'Форма 4.10.1'!$J$17:$J$22</definedName>
    <definedName name="List14_1_note">'Форма 4.10.1'!$L$14:$L$76</definedName>
    <definedName name="ListForms">modSheetMain!$A:$A</definedName>
    <definedName name="logical">TEHSHEET!$D$2:$D$3</definedName>
    <definedName name="mo_List01">Территории!$K$11:$K$15</definedName>
    <definedName name="MODesc">'Перечень тарифов'!$N$20:$N$36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4.10.1'!$C$26:$C$37</definedName>
    <definedName name="pDel_List14_1_2_2">'Форма 4.10.1'!$G$26:$G$37</definedName>
    <definedName name="pDel_List14_1_3">'Форма 4.10.1'!$C$39:$C$50</definedName>
    <definedName name="pDel_List14_1_3_2">'Форма 4.10.1'!$G$39:$G$50</definedName>
    <definedName name="pDel_List14_1_4">'Форма 4.10.1'!$C$52:$C$63</definedName>
    <definedName name="pDel_List14_1_4_2">'Форма 4.10.1'!$G$52:$G$63</definedName>
    <definedName name="pDel_List14_1_5">'Форма 4.10.1'!$C$65:$C$76</definedName>
    <definedName name="pDel_List14_1_5_2">'Форма 4.10.1'!$G$65:$G$76</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Т-ТН'!$AQ$18:$AQ$28</definedName>
    <definedName name="pIns_List06_5_Period">'Форма 4.10.4 | Т-гор.вода'!$AA$14:$AA$34</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REESTR_ORG!$A$2:$J$174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6" i="647" l="1"/>
  <c r="J34" i="647"/>
  <c r="J33" i="647"/>
  <c r="J32" i="647"/>
  <c r="J31" i="647"/>
  <c r="J29" i="647" l="1"/>
  <c r="J28" i="647"/>
  <c r="J27" i="647"/>
  <c r="J26" i="647"/>
  <c r="A96" i="612" s="1"/>
  <c r="A268" i="612"/>
  <c r="A269" i="612"/>
  <c r="A270" i="612"/>
  <c r="A265" i="612"/>
  <c r="A266" i="612"/>
  <c r="A267" i="612"/>
  <c r="A262" i="612"/>
  <c r="A263" i="612"/>
  <c r="A264" i="612"/>
  <c r="A259" i="612"/>
  <c r="A260" i="612"/>
  <c r="A261" i="612"/>
  <c r="A256" i="612"/>
  <c r="A257" i="612"/>
  <c r="A258" i="612"/>
  <c r="A253" i="612"/>
  <c r="A254" i="612"/>
  <c r="A255" i="612"/>
  <c r="A250" i="612"/>
  <c r="A251" i="612"/>
  <c r="A252" i="612"/>
  <c r="A247" i="612"/>
  <c r="A248" i="612"/>
  <c r="A249" i="612"/>
  <c r="A244" i="612"/>
  <c r="A245" i="612"/>
  <c r="A246" i="612"/>
  <c r="A241" i="612"/>
  <c r="A242" i="612"/>
  <c r="A243" i="612"/>
  <c r="A238" i="612"/>
  <c r="A239" i="612"/>
  <c r="A240" i="612"/>
  <c r="A235" i="612"/>
  <c r="A236" i="612"/>
  <c r="A237" i="612"/>
  <c r="A232" i="612"/>
  <c r="A233" i="612"/>
  <c r="A234" i="612"/>
  <c r="A229" i="612"/>
  <c r="A230" i="612"/>
  <c r="A231" i="612"/>
  <c r="A226" i="612"/>
  <c r="A227" i="612"/>
  <c r="A228" i="612"/>
  <c r="A223" i="612"/>
  <c r="A224" i="612"/>
  <c r="A225" i="612"/>
  <c r="A220" i="612"/>
  <c r="A221" i="612"/>
  <c r="A222" i="612"/>
  <c r="A217" i="612"/>
  <c r="A218" i="612"/>
  <c r="A219" i="612"/>
  <c r="A214" i="612"/>
  <c r="A215" i="612"/>
  <c r="A216" i="612"/>
  <c r="A211" i="612"/>
  <c r="A212" i="612"/>
  <c r="A213" i="612"/>
  <c r="A208" i="612"/>
  <c r="A209" i="612"/>
  <c r="A210" i="612"/>
  <c r="A205" i="612"/>
  <c r="A206" i="612"/>
  <c r="A207" i="612"/>
  <c r="A202" i="612"/>
  <c r="A203" i="612"/>
  <c r="A204" i="612"/>
  <c r="A199" i="612"/>
  <c r="A200" i="612"/>
  <c r="A201" i="612"/>
  <c r="A198"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M8" i="629"/>
  <c r="O8" i="629"/>
  <c r="M9" i="629"/>
  <c r="O9" i="629"/>
  <c r="O17" i="629"/>
  <c r="P17" i="629" s="1"/>
  <c r="Q17" i="629" s="1"/>
  <c r="R17" i="629" s="1"/>
  <c r="S17" i="629" s="1"/>
  <c r="U17" i="629" s="1"/>
  <c r="V17" i="629" s="1"/>
  <c r="W17" i="629" s="1"/>
  <c r="O18" i="629"/>
  <c r="Z24" i="629"/>
  <c r="Q25" i="629"/>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O18" i="627"/>
  <c r="AU24" i="627"/>
  <c r="Q25" i="627"/>
  <c r="X25" i="627"/>
  <c r="AE25" i="627"/>
  <c r="AL25" i="627"/>
  <c r="AL92" i="471"/>
  <c r="AE92" i="471"/>
  <c r="X92" i="471"/>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O18" i="642"/>
  <c r="AU18" i="642"/>
  <c r="AU19" i="642"/>
  <c r="AU20" i="642"/>
  <c r="AU21" i="642"/>
  <c r="AU22" i="642"/>
  <c r="AU23" i="642"/>
  <c r="Q25" i="642"/>
  <c r="X25" i="642"/>
  <c r="AE25" i="642"/>
  <c r="AL25" i="642"/>
  <c r="AU24" i="642"/>
  <c r="AU25" i="642"/>
  <c r="AU26" i="642"/>
  <c r="AU27" i="642"/>
  <c r="AU28" i="642"/>
  <c r="AL245" i="471"/>
  <c r="AE245" i="471"/>
  <c r="X245" i="471"/>
  <c r="H24" i="649"/>
  <c r="H23" i="649"/>
  <c r="H21" i="649"/>
  <c r="H20" i="649"/>
  <c r="H18" i="649"/>
  <c r="H17" i="649"/>
  <c r="H15" i="649"/>
  <c r="H14" i="649"/>
  <c r="H12" i="649"/>
  <c r="H11" i="649"/>
  <c r="H9" i="649"/>
  <c r="H8" i="649"/>
  <c r="H7" i="649"/>
  <c r="H24" i="645"/>
  <c r="H21" i="645"/>
  <c r="H20" i="645"/>
  <c r="H23" i="645"/>
  <c r="H18" i="645"/>
  <c r="H15" i="645"/>
  <c r="H14" i="645"/>
  <c r="H17" i="645"/>
  <c r="H12" i="645"/>
  <c r="H9" i="645"/>
  <c r="H8" i="645"/>
  <c r="F75" i="647"/>
  <c r="E75" i="647"/>
  <c r="F62" i="647"/>
  <c r="E62" i="647"/>
  <c r="F49" i="647"/>
  <c r="E49" i="647"/>
  <c r="F36" i="647"/>
  <c r="E36" i="647"/>
  <c r="F21" i="647"/>
  <c r="E21" i="647"/>
  <c r="F70" i="647"/>
  <c r="E70" i="647"/>
  <c r="F57" i="647"/>
  <c r="E57" i="647"/>
  <c r="F44" i="647"/>
  <c r="E44" i="647"/>
  <c r="F31" i="647"/>
  <c r="E31" i="647"/>
  <c r="F19" i="647"/>
  <c r="E19" i="647"/>
  <c r="F65" i="647"/>
  <c r="E65" i="647"/>
  <c r="F52" i="647"/>
  <c r="E52" i="647"/>
  <c r="F39" i="647"/>
  <c r="E39" i="647"/>
  <c r="F26" i="647"/>
  <c r="E26" i="647"/>
  <c r="F17" i="647"/>
  <c r="E17" i="647"/>
  <c r="H12" i="638"/>
  <c r="H9" i="638"/>
  <c r="H8" i="638"/>
  <c r="H12" i="637"/>
  <c r="H9" i="637"/>
  <c r="H8" i="637"/>
  <c r="H12" i="643"/>
  <c r="H9" i="643"/>
  <c r="H8" i="643"/>
  <c r="R14" i="601"/>
  <c r="H25" i="649" s="1"/>
  <c r="R13" i="601"/>
  <c r="R12" i="601"/>
  <c r="P12" i="601"/>
  <c r="L19" i="629"/>
  <c r="X24" i="629"/>
  <c r="L19" i="627"/>
  <c r="L18" i="642"/>
  <c r="F20" i="649"/>
  <c r="F10" i="649"/>
  <c r="F24" i="649"/>
  <c r="F14" i="649"/>
  <c r="F20" i="645"/>
  <c r="F23" i="645"/>
  <c r="F19" i="645"/>
  <c r="M14" i="601"/>
  <c r="L20" i="627"/>
  <c r="AT23" i="627"/>
  <c r="L20" i="642"/>
  <c r="L22" i="642"/>
  <c r="L24" i="642"/>
  <c r="F19" i="649"/>
  <c r="F9" i="649"/>
  <c r="F23" i="649"/>
  <c r="F13" i="649"/>
  <c r="F22" i="645"/>
  <c r="F24" i="645"/>
  <c r="F15" i="645"/>
  <c r="M13" i="601"/>
  <c r="L18" i="629"/>
  <c r="L21" i="629"/>
  <c r="L24" i="629"/>
  <c r="L18" i="627"/>
  <c r="L21" i="627"/>
  <c r="L24" i="627"/>
  <c r="AS24" i="642"/>
  <c r="F22" i="649"/>
  <c r="F18" i="649"/>
  <c r="F8" i="649"/>
  <c r="F16" i="649"/>
  <c r="F12" i="649"/>
  <c r="F25" i="645"/>
  <c r="F14" i="645"/>
  <c r="F17" i="645"/>
  <c r="M12" i="601"/>
  <c r="L23" i="629"/>
  <c r="L23" i="627"/>
  <c r="AS24" i="627"/>
  <c r="L19" i="642"/>
  <c r="L21" i="642"/>
  <c r="L23" i="642"/>
  <c r="F21" i="649"/>
  <c r="F17" i="649"/>
  <c r="F25" i="649"/>
  <c r="F15" i="649"/>
  <c r="F11" i="649"/>
  <c r="F21" i="645"/>
  <c r="F16" i="645"/>
  <c r="F18" i="645"/>
  <c r="L20" i="629"/>
  <c r="Y23" i="629"/>
  <c r="H13" i="643" l="1"/>
  <c r="H13" i="637"/>
  <c r="H19" i="645"/>
  <c r="H19" i="649"/>
  <c r="H13" i="638"/>
  <c r="H13" i="645"/>
  <c r="H25" i="645"/>
  <c r="H13" i="649"/>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L19" i="624"/>
  <c r="L24" i="624"/>
  <c r="B2" i="525"/>
  <c r="L20" i="624"/>
  <c r="L18" i="624"/>
  <c r="L23" i="624"/>
  <c r="L21" i="624"/>
  <c r="L22" i="624"/>
  <c r="X24" i="624"/>
  <c r="F8" i="647" l="1"/>
  <c r="E8" i="647"/>
  <c r="F7" i="647"/>
  <c r="E7" i="647"/>
  <c r="H11" i="645"/>
  <c r="H7" i="645"/>
  <c r="F10" i="645"/>
  <c r="F8" i="645"/>
  <c r="F9" i="645"/>
  <c r="F13" i="645"/>
  <c r="F12" i="645"/>
  <c r="F11" i="645"/>
  <c r="O9" i="632" l="1"/>
  <c r="M9" i="632"/>
  <c r="O8" i="632"/>
  <c r="M8" i="632"/>
  <c r="N9" i="633"/>
  <c r="M9" i="633"/>
  <c r="N8" i="633"/>
  <c r="M8" i="633"/>
  <c r="O9" i="628"/>
  <c r="M9" i="628"/>
  <c r="O8" i="628"/>
  <c r="M8" i="628"/>
  <c r="O9" i="630"/>
  <c r="M9" i="630"/>
  <c r="O8" i="630"/>
  <c r="M8" i="630"/>
  <c r="O9" i="631"/>
  <c r="M9" i="631"/>
  <c r="O8" i="631"/>
  <c r="M8" i="631"/>
  <c r="O11" i="640"/>
  <c r="M11" i="640"/>
  <c r="O10" i="640"/>
  <c r="M10" i="640"/>
  <c r="O11" i="626"/>
  <c r="M11" i="626"/>
  <c r="O10" i="626"/>
  <c r="M10" i="626"/>
  <c r="O9" i="625"/>
  <c r="M9" i="625"/>
  <c r="O8" i="625"/>
  <c r="M8" i="625"/>
  <c r="E3" i="437"/>
  <c r="E2" i="437"/>
  <c r="O18" i="632" l="1"/>
  <c r="P18" i="632" s="1"/>
  <c r="Q18" i="632" s="1"/>
  <c r="R18" i="632" s="1"/>
  <c r="S18" i="632" s="1"/>
  <c r="T18" i="632" s="1"/>
  <c r="V18" i="632" s="1"/>
  <c r="R24" i="632"/>
  <c r="L23" i="632"/>
  <c r="L20" i="632"/>
  <c r="L22" i="632"/>
  <c r="Y23" i="632"/>
  <c r="L19" i="632"/>
  <c r="L21" i="632"/>
  <c r="X18" i="632" l="1"/>
  <c r="M12" i="550"/>
  <c r="AU251" i="471" l="1"/>
  <c r="AU250" i="471"/>
  <c r="AU249" i="471"/>
  <c r="AU248" i="471"/>
  <c r="AU247" i="471"/>
  <c r="AU246" i="471"/>
  <c r="AU245" i="471"/>
  <c r="Q245" i="471"/>
  <c r="AU244" i="471"/>
  <c r="AU243" i="471"/>
  <c r="AU242" i="471"/>
  <c r="AU241" i="471"/>
  <c r="AU240" i="471"/>
  <c r="AU239" i="471"/>
  <c r="AU238" i="471"/>
  <c r="H11" i="643"/>
  <c r="H7" i="643"/>
  <c r="L239" i="471"/>
  <c r="L241" i="471"/>
  <c r="F9" i="643"/>
  <c r="F13" i="643"/>
  <c r="F12" i="643"/>
  <c r="F8" i="643"/>
  <c r="L244" i="471"/>
  <c r="L238" i="471"/>
  <c r="L240" i="471"/>
  <c r="F11" i="643"/>
  <c r="L242" i="471"/>
  <c r="L243" i="471"/>
  <c r="F10" i="643"/>
  <c r="AS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1" i="471"/>
  <c r="F9" i="641"/>
  <c r="L23" i="640"/>
  <c r="F13" i="641"/>
  <c r="L220" i="471"/>
  <c r="L22" i="640"/>
  <c r="L26" i="640"/>
  <c r="L226" i="471"/>
  <c r="F12" i="641"/>
  <c r="L223" i="471"/>
  <c r="F8" i="641"/>
  <c r="L222" i="471"/>
  <c r="L24" i="640"/>
  <c r="L21" i="640"/>
  <c r="F10" i="641"/>
  <c r="F11" i="641"/>
  <c r="L224" i="471"/>
  <c r="X226" i="471"/>
  <c r="L225" i="471"/>
  <c r="L25" i="640"/>
  <c r="X26" i="640"/>
  <c r="L20" i="640"/>
  <c r="V19" i="640" l="1"/>
  <c r="W19" i="640" s="1"/>
  <c r="AA198" i="471" l="1"/>
  <c r="AI197" i="471"/>
  <c r="R184" i="471"/>
  <c r="V120" i="471"/>
  <c r="AF111" i="471"/>
  <c r="V110" i="471"/>
  <c r="AE109" i="471"/>
  <c r="V109" i="471"/>
  <c r="Q150" i="471"/>
  <c r="Z149" i="471"/>
  <c r="Q132" i="471"/>
  <c r="Z131" i="471"/>
  <c r="Q92" i="471"/>
  <c r="AU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05" i="471"/>
  <c r="L87" i="471"/>
  <c r="F10" i="636"/>
  <c r="L126" i="471"/>
  <c r="AS91" i="471"/>
  <c r="L51" i="471"/>
  <c r="L127" i="471"/>
  <c r="L195" i="471"/>
  <c r="L31" i="471"/>
  <c r="L49" i="471"/>
  <c r="F12" i="636"/>
  <c r="L149" i="471"/>
  <c r="L182" i="471"/>
  <c r="L164" i="471"/>
  <c r="L145" i="471"/>
  <c r="F12" i="634"/>
  <c r="F12" i="635"/>
  <c r="F10" i="635"/>
  <c r="L32" i="471"/>
  <c r="L161" i="471"/>
  <c r="L35" i="471"/>
  <c r="L103" i="471"/>
  <c r="F8" i="635"/>
  <c r="L104" i="471"/>
  <c r="F13" i="634"/>
  <c r="F13" i="636"/>
  <c r="F12" i="638"/>
  <c r="F13" i="638"/>
  <c r="F12" i="637"/>
  <c r="L162" i="471"/>
  <c r="X167" i="471"/>
  <c r="L146" i="471"/>
  <c r="F12" i="639"/>
  <c r="F9" i="636"/>
  <c r="Y166" i="471"/>
  <c r="F8" i="639"/>
  <c r="L130" i="471"/>
  <c r="L197" i="471"/>
  <c r="L52" i="471"/>
  <c r="F11" i="636"/>
  <c r="L71" i="471"/>
  <c r="F11" i="638"/>
  <c r="F10" i="637"/>
  <c r="L106" i="471"/>
  <c r="F11" i="634"/>
  <c r="Y130" i="471"/>
  <c r="Y183" i="471"/>
  <c r="L193" i="471"/>
  <c r="F10" i="639"/>
  <c r="Y148" i="471"/>
  <c r="F11" i="635"/>
  <c r="AC109" i="471"/>
  <c r="L144" i="471"/>
  <c r="L53" i="471"/>
  <c r="L86" i="471"/>
  <c r="L36" i="471"/>
  <c r="L180" i="471"/>
  <c r="L165" i="471"/>
  <c r="L69" i="471"/>
  <c r="L90" i="471"/>
  <c r="F13" i="639"/>
  <c r="L34" i="471"/>
  <c r="L181" i="471"/>
  <c r="F9" i="634"/>
  <c r="L194" i="471"/>
  <c r="L67" i="471"/>
  <c r="L179" i="471"/>
  <c r="X149" i="471"/>
  <c r="L166" i="471"/>
  <c r="F10" i="638"/>
  <c r="F8" i="638"/>
  <c r="F8" i="637"/>
  <c r="X37" i="471"/>
  <c r="F11" i="639"/>
  <c r="AT90" i="471"/>
  <c r="L125" i="471"/>
  <c r="L183" i="471"/>
  <c r="L108" i="471"/>
  <c r="L37" i="471"/>
  <c r="F10" i="634"/>
  <c r="F9" i="638"/>
  <c r="F13" i="637"/>
  <c r="L120" i="471"/>
  <c r="AD108" i="471"/>
  <c r="L109" i="471"/>
  <c r="F9" i="639"/>
  <c r="L167" i="471"/>
  <c r="L110" i="471"/>
  <c r="L88" i="471"/>
  <c r="AC110" i="471"/>
  <c r="L131" i="471"/>
  <c r="AH197" i="471"/>
  <c r="F13" i="635"/>
  <c r="F9" i="635"/>
  <c r="X73" i="471"/>
  <c r="F8" i="636"/>
  <c r="AC120" i="471"/>
  <c r="L50" i="471"/>
  <c r="L85" i="471"/>
  <c r="L196" i="471"/>
  <c r="F11" i="637"/>
  <c r="L91" i="471"/>
  <c r="L68" i="471"/>
  <c r="L72" i="471"/>
  <c r="L73" i="471"/>
  <c r="F8" i="634"/>
  <c r="L55" i="471"/>
  <c r="L33" i="471"/>
  <c r="L143" i="471"/>
  <c r="L148" i="471"/>
  <c r="L128" i="471"/>
  <c r="X131" i="471"/>
  <c r="X55" i="471"/>
  <c r="L54" i="471"/>
  <c r="L163" i="471"/>
  <c r="L70" i="471"/>
  <c r="F9"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6"/>
  <c r="L23" i="626"/>
  <c r="L18" i="625"/>
  <c r="L26" i="626"/>
  <c r="L20" i="626"/>
  <c r="X26" i="626"/>
  <c r="L21" i="626"/>
  <c r="L25" i="626"/>
  <c r="X24" i="625"/>
  <c r="L24" i="626"/>
  <c r="L21" i="625"/>
  <c r="L20" i="625"/>
  <c r="L22" i="625"/>
  <c r="L23" i="625"/>
  <c r="L24" i="625"/>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2" i="633"/>
  <c r="L24" i="630"/>
  <c r="L21" i="631"/>
  <c r="L21" i="633"/>
  <c r="L23" i="633"/>
  <c r="AH23" i="633"/>
  <c r="L21" i="630"/>
  <c r="L19" i="630"/>
  <c r="L24" i="631"/>
  <c r="L20" i="630"/>
  <c r="X24" i="631"/>
  <c r="L20" i="631"/>
  <c r="L20" i="633"/>
  <c r="Y23" i="630"/>
  <c r="Y23" i="631"/>
  <c r="L18" i="630"/>
  <c r="L23" i="631"/>
  <c r="L19" i="633"/>
  <c r="L18" i="631"/>
  <c r="L23" i="630"/>
  <c r="L22" i="631"/>
  <c r="L19" i="631"/>
  <c r="AG18" i="633" l="1"/>
  <c r="U17" i="631"/>
  <c r="AF26" i="628"/>
  <c r="V25" i="628"/>
  <c r="AE24" i="628"/>
  <c r="V24" i="628"/>
  <c r="O17" i="628"/>
  <c r="P17" i="628" s="1"/>
  <c r="Q17" i="628" s="1"/>
  <c r="R17" i="628" s="1"/>
  <c r="S17" i="628" s="1"/>
  <c r="T17" i="628" s="1"/>
  <c r="U17" i="628" s="1"/>
  <c r="V17" i="628" s="1"/>
  <c r="W17" i="628" s="1"/>
  <c r="L24" i="628"/>
  <c r="AD23" i="628"/>
  <c r="L20" i="628"/>
  <c r="L19" i="628"/>
  <c r="L18" i="628"/>
  <c r="L25" i="628"/>
  <c r="L21" i="628"/>
  <c r="L23" i="628"/>
  <c r="AC25" i="628"/>
  <c r="AC24" i="628"/>
  <c r="V17" i="631" l="1"/>
  <c r="W17" i="631" s="1"/>
  <c r="X17" i="628"/>
  <c r="Z17" i="628" s="1"/>
  <c r="AB17" i="628" l="1"/>
  <c r="M292" i="471"/>
  <c r="R307" i="471"/>
  <c r="P297" i="471"/>
  <c r="R302" i="471"/>
  <c r="R297" i="471"/>
  <c r="H11" i="618"/>
  <c r="H7" i="618"/>
  <c r="H11" i="617"/>
  <c r="H7" i="617"/>
  <c r="H11" i="616"/>
  <c r="H7" i="616"/>
  <c r="H11" i="614"/>
  <c r="H7" i="614"/>
  <c r="H340" i="471"/>
  <c r="E29" i="205"/>
  <c r="F29" i="205"/>
  <c r="E327" i="471"/>
  <c r="E332" i="471"/>
  <c r="F11" i="616"/>
  <c r="M297" i="471"/>
  <c r="F340" i="471"/>
  <c r="F12" i="618"/>
  <c r="F11" i="617"/>
  <c r="F12" i="614"/>
  <c r="F10" i="616"/>
  <c r="F10" i="618"/>
  <c r="F11" i="618"/>
  <c r="F341" i="471"/>
  <c r="F9" i="614"/>
  <c r="F13" i="616"/>
  <c r="F13" i="617"/>
  <c r="F339" i="471"/>
  <c r="F9" i="616"/>
  <c r="F10" i="617"/>
  <c r="F12" i="617"/>
  <c r="F9" i="618"/>
  <c r="F8" i="616"/>
  <c r="F10" i="614"/>
  <c r="F8" i="617"/>
  <c r="F338" i="471"/>
  <c r="F13" i="618"/>
  <c r="F8" i="618"/>
  <c r="F9" i="617"/>
  <c r="F11" i="614"/>
  <c r="F337" i="471"/>
  <c r="F12" i="616"/>
  <c r="M302" i="471"/>
  <c r="M307" i="471"/>
  <c r="F13" i="614"/>
  <c r="F8" i="614"/>
  <c r="F342" i="471"/>
</calcChain>
</file>

<file path=xl/sharedStrings.xml><?xml version="1.0" encoding="utf-8"?>
<sst xmlns="http://schemas.openxmlformats.org/spreadsheetml/2006/main" count="4767" uniqueCount="2102">
  <si>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</si>
  <si>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</si>
  <si>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</si>
  <si>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</si>
  <si>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</si>
  <si>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</si>
  <si>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</si>
  <si>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</si>
  <si>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</si>
  <si>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</si>
  <si>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</si>
  <si>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</si>
  <si>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</si>
  <si>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</si>
  <si>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</si>
  <si>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</si>
  <si>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</si>
  <si>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</si>
  <si>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</si>
  <si>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</si>
  <si>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</si>
  <si>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</si>
  <si>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</si>
  <si>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</si>
  <si>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</si>
  <si>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</si>
  <si>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</si>
  <si>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</si>
  <si>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</si>
  <si>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</si>
  <si>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</si>
  <si>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</si>
  <si>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</si>
  <si>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</si>
  <si>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</si>
  <si>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</si>
  <si>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</si>
  <si>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</si>
  <si>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</si>
  <si>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</si>
  <si>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</si>
  <si>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</si>
  <si>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</si>
  <si>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</si>
  <si>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</si>
  <si>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</si>
  <si>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</si>
  <si>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</si>
  <si>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</si>
  <si>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</si>
  <si>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</si>
  <si>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</si>
  <si>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</si>
  <si>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</si>
  <si>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</si>
  <si>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</si>
  <si>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</si>
  <si>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</si>
  <si>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</si>
  <si>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</si>
  <si>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</si>
  <si>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</si>
  <si>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</si>
  <si>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</si>
  <si>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</si>
  <si>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</si>
  <si>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</si>
  <si>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</si>
  <si>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</si>
  <si>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</si>
  <si>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</si>
  <si>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</si>
  <si>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</si>
  <si>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</si>
  <si>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</si>
  <si>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</si>
  <si>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</si>
  <si>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</si>
  <si>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</si>
  <si>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</si>
  <si>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</si>
  <si>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</si>
  <si>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</si>
  <si>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</si>
  <si>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</si>
  <si>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</si>
  <si>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</si>
  <si>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</si>
  <si>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</si>
  <si>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</si>
  <si>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</si>
  <si>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</si>
  <si>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</si>
  <si>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</si>
  <si>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</si>
  <si>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</si>
  <si>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</si>
  <si>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</si>
  <si>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</si>
  <si>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</si>
  <si>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</si>
  <si>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</si>
  <si>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</si>
  <si>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</si>
  <si>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</si>
  <si>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</si>
  <si>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</si>
  <si>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</si>
  <si>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</si>
  <si>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</si>
  <si>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</si>
  <si>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</si>
  <si>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</si>
  <si>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</si>
  <si>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</si>
  <si>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</si>
  <si>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</si>
  <si>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</si>
  <si>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</si>
  <si>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</si>
  <si>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</si>
  <si>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</si>
  <si>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</si>
  <si>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</si>
  <si>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</si>
  <si>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</si>
  <si>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</si>
  <si>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</si>
  <si>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</si>
  <si>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</si>
  <si>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</si>
  <si>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</si>
  <si>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</si>
  <si>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</si>
  <si>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</si>
  <si>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</si>
  <si>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</si>
  <si>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</si>
  <si>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</si>
  <si>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</si>
  <si>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</si>
  <si>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</si>
  <si>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</si>
  <si>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</si>
  <si>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</si>
  <si>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</si>
  <si>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</si>
  <si>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</si>
  <si>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</si>
  <si>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</si>
  <si>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</si>
  <si>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</si>
  <si>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</si>
  <si>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</si>
  <si>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</si>
  <si>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</si>
  <si>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</si>
  <si>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</si>
  <si>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</si>
  <si>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</si>
  <si>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</si>
  <si>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</si>
  <si>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</si>
  <si>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</si>
  <si>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</si>
  <si>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</si>
  <si>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</si>
  <si>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</si>
  <si>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</si>
  <si>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</si>
  <si>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</si>
  <si>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</si>
  <si>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</si>
  <si>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</si>
  <si>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</si>
  <si>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</si>
  <si>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</si>
  <si>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</si>
  <si>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</si>
  <si>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</si>
  <si>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</si>
  <si>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</si>
  <si>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</si>
  <si>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</si>
  <si>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</si>
  <si>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</si>
  <si>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</si>
  <si>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</si>
  <si>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</si>
  <si>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</si>
  <si>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</si>
  <si>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</si>
  <si>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</si>
  <si>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</si>
  <si>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</si>
  <si>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</si>
  <si>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</si>
  <si>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</si>
  <si>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</si>
  <si>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</si>
  <si>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</si>
  <si>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</si>
  <si>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</si>
  <si>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</si>
  <si>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</si>
  <si>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</si>
  <si>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</si>
  <si>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</si>
  <si>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</si>
  <si>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</si>
  <si>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</si>
  <si>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</si>
  <si>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</si>
  <si>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</si>
  <si>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</si>
  <si>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</si>
  <si>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</si>
  <si>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</si>
  <si>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</si>
  <si>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</si>
  <si>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</si>
  <si>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</si>
  <si>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</si>
  <si>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</si>
  <si>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</si>
  <si>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</si>
  <si>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</si>
  <si>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</si>
  <si>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</si>
  <si>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</si>
  <si>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</si>
  <si>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</si>
  <si>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</si>
  <si>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</si>
  <si>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</si>
  <si>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</si>
  <si>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</si>
  <si>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</si>
  <si>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</si>
  <si>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</si>
  <si>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</si>
  <si>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</si>
  <si>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</si>
  <si>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</si>
  <si>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</si>
  <si>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</si>
  <si>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</si>
  <si>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</si>
  <si>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</si>
  <si>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</si>
  <si>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</si>
  <si>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</si>
  <si>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</si>
  <si>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</si>
  <si>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</si>
  <si>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</si>
  <si>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</si>
  <si>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</si>
  <si>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</si>
  <si>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</si>
  <si>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</si>
  <si>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</si>
  <si>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</si>
  <si>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</si>
  <si>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</si>
  <si>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</si>
  <si>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</si>
  <si>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</si>
  <si>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</si>
  <si>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</si>
  <si>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</si>
  <si>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</si>
  <si>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</si>
  <si>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</si>
  <si>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</si>
  <si>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</si>
  <si>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</si>
  <si>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</si>
  <si>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</si>
  <si>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</si>
  <si>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</si>
  <si>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</si>
  <si>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</si>
  <si>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</si>
  <si>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</si>
  <si>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</si>
  <si>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</si>
  <si>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</si>
  <si>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</si>
  <si>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</si>
  <si>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</si>
  <si>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</si>
  <si>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</si>
  <si>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</si>
  <si>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</si>
  <si>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</si>
  <si>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</si>
  <si>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</si>
  <si>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</si>
  <si>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</si>
  <si>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</si>
  <si>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</si>
  <si>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</si>
  <si>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</si>
  <si>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</si>
  <si>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</si>
  <si>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</si>
  <si>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</si>
  <si>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</si>
  <si>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</si>
  <si>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</si>
  <si>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</si>
  <si>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</si>
  <si>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</si>
  <si>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</si>
  <si>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</si>
  <si>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</si>
  <si>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</si>
  <si>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</si>
  <si>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</si>
  <si>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</si>
  <si>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</si>
  <si>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</si>
  <si>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</si>
  <si>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</si>
  <si>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</si>
  <si>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</si>
  <si>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</si>
  <si>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</si>
  <si>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</si>
  <si>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</si>
  <si>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</si>
  <si>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</si>
  <si>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</si>
  <si>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</si>
  <si>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</si>
  <si>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</si>
  <si>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</si>
  <si>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</si>
  <si>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</si>
  <si>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</si>
  <si>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</si>
  <si>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</si>
  <si>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</si>
  <si>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</si>
  <si>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</si>
  <si>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</si>
  <si>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</si>
  <si>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</si>
  <si>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</si>
  <si>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</si>
  <si>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</si>
  <si>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</si>
  <si>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</si>
  <si>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</si>
  <si>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</si>
  <si>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</si>
  <si>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</si>
  <si>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</si>
  <si>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</si>
  <si>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</si>
  <si>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</si>
  <si>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</si>
  <si>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</si>
  <si>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</si>
  <si>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</si>
  <si>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</si>
  <si>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</si>
  <si>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</si>
  <si>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</si>
  <si>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</si>
  <si>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</si>
  <si>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</si>
  <si>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</si>
  <si>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</si>
  <si>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</si>
  <si>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</si>
  <si>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</si>
  <si>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</si>
  <si>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</si>
  <si>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</si>
  <si>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</si>
  <si>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</si>
  <si>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</si>
  <si>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</si>
  <si>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</si>
  <si>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</si>
  <si>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</si>
  <si>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</si>
  <si>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</si>
  <si>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</si>
  <si>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</si>
  <si>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</si>
  <si>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</si>
  <si>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</si>
  <si>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</si>
  <si>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</si>
  <si>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</si>
  <si>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</si>
  <si>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</si>
  <si>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</si>
  <si>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</si>
  <si>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</si>
  <si>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</si>
  <si>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</si>
  <si>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</si>
  <si>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</si>
  <si>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</si>
  <si>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</si>
  <si>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</si>
  <si>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</si>
  <si>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</si>
  <si>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</si>
  <si>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</si>
  <si>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</si>
  <si>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</si>
  <si>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</si>
  <si>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</si>
  <si>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</si>
  <si>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</si>
  <si>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</si>
  <si>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</si>
  <si>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</si>
  <si>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</si>
  <si>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</si>
  <si>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</si>
  <si>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</si>
  <si>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</si>
  <si>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</si>
  <si>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</si>
  <si>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</si>
  <si>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</si>
  <si>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</si>
  <si>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</si>
  <si>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</si>
  <si>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</si>
  <si>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</si>
  <si>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</si>
  <si>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</si>
  <si>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</si>
  <si>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</si>
  <si>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</si>
  <si>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</si>
  <si>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</si>
  <si>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</si>
  <si>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</si>
  <si>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</si>
  <si>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</si>
  <si>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</si>
  <si>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</si>
  <si>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</si>
  <si>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</si>
  <si>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</si>
  <si>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</si>
  <si>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</si>
  <si>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</si>
  <si>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</si>
  <si>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</si>
  <si>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</si>
  <si>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</si>
  <si>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</si>
  <si>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</si>
  <si>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</si>
  <si>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</si>
  <si>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</si>
  <si>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</si>
  <si>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</si>
  <si>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</si>
  <si>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</si>
  <si>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</si>
  <si>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</si>
  <si>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</si>
  <si>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</si>
  <si>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</si>
  <si>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</si>
  <si>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</si>
  <si>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</si>
  <si>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</si>
  <si>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</si>
  <si>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</si>
  <si>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</si>
  <si>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</si>
  <si>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</si>
  <si>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</si>
  <si>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</si>
  <si>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</si>
  <si>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</si>
  <si>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</si>
  <si>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</si>
  <si>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</si>
  <si>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</si>
  <si>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</si>
  <si>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</si>
  <si>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</si>
  <si>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</si>
  <si>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</si>
  <si>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</si>
  <si>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</si>
  <si>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</si>
  <si>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</si>
  <si>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</si>
  <si>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</si>
  <si>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</si>
  <si>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</si>
  <si>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</si>
  <si>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</si>
  <si>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</si>
  <si>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</si>
  <si>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</si>
  <si>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</si>
  <si>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</si>
  <si>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</si>
  <si>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</si>
  <si>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</si>
  <si>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</si>
  <si>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</si>
  <si>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</si>
  <si>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</si>
  <si>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</si>
  <si>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</si>
  <si>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</si>
  <si>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</si>
  <si>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</si>
  <si>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</si>
  <si>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</si>
  <si>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</si>
  <si>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</si>
  <si>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</si>
  <si>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</si>
  <si>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</si>
  <si>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</si>
  <si>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</si>
  <si>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</si>
  <si>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</si>
  <si>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</si>
  <si>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</si>
  <si>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</si>
  <si>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</si>
  <si>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</si>
  <si>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</si>
  <si>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</si>
  <si>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</si>
  <si>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</si>
  <si>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</si>
  <si>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</si>
  <si>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</si>
  <si>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</si>
  <si>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</si>
  <si>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</si>
  <si>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</si>
  <si>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</si>
  <si>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</si>
  <si>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</si>
  <si>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</si>
  <si>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</si>
  <si>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</si>
  <si>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</si>
  <si>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</si>
  <si>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</si>
  <si>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</si>
  <si>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</si>
  <si>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</si>
  <si>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</si>
  <si>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</si>
  <si>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</si>
  <si>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</si>
  <si>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</si>
  <si>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</si>
  <si>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</si>
  <si>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</si>
  <si>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</si>
  <si>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</si>
  <si>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</si>
  <si>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</si>
  <si>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</si>
  <si>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</si>
  <si>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</si>
  <si>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</si>
  <si>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</si>
  <si>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</si>
  <si>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</si>
  <si>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</si>
  <si>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</si>
  <si>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</si>
  <si>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</si>
  <si>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</si>
  <si>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</si>
  <si>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</si>
  <si>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</si>
  <si>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</si>
  <si>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</si>
  <si>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</si>
  <si>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</si>
  <si>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</si>
  <si>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</si>
  <si>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</si>
  <si>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</si>
  <si>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</si>
  <si>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</si>
  <si>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</si>
  <si>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</si>
  <si>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</si>
  <si>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</si>
  <si>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</si>
  <si>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</si>
  <si>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</si>
  <si>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</si>
  <si>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</si>
  <si>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</si>
  <si>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</si>
  <si>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</si>
  <si>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</si>
  <si>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</si>
  <si>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</si>
  <si>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</si>
  <si>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</si>
  <si>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</si>
  <si>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</si>
  <si>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</si>
  <si>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</si>
  <si>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</si>
  <si>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</si>
  <si>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</si>
  <si>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</si>
  <si>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</si>
  <si>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</si>
  <si>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</si>
  <si>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</si>
  <si>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</si>
  <si>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</si>
  <si>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</si>
  <si>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</si>
  <si>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</si>
  <si>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</si>
  <si>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</si>
  <si>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</si>
  <si>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</si>
  <si>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</si>
  <si>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</si>
  <si>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</si>
  <si>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</si>
  <si>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</si>
  <si>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</si>
  <si>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</si>
  <si>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</si>
  <si>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</si>
  <si>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</si>
  <si>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</si>
  <si>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</si>
  <si>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</si>
  <si>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</si>
  <si>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</si>
  <si>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</si>
  <si>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</si>
  <si>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</si>
  <si>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</si>
  <si>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</si>
  <si>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</si>
  <si>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</si>
  <si>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</si>
  <si>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</si>
  <si>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</si>
  <si>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</si>
  <si>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</si>
  <si>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</si>
  <si>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</si>
  <si>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</si>
  <si>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</si>
  <si>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</si>
  <si>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</si>
  <si>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</si>
  <si>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</si>
  <si>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</si>
  <si>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</si>
  <si>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</si>
  <si>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</si>
  <si>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</si>
  <si>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</si>
  <si>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</si>
  <si>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</si>
  <si>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</si>
  <si>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</si>
  <si>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</si>
  <si>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</si>
  <si>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</si>
  <si>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</si>
  <si>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</si>
  <si>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</si>
  <si>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</si>
  <si>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</si>
  <si>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</si>
  <si>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</si>
  <si>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</si>
  <si>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</si>
  <si>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</si>
  <si>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</si>
  <si>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</si>
  <si>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</si>
  <si>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</si>
  <si>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</si>
  <si>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</si>
  <si>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</si>
  <si>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</si>
  <si>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</si>
  <si>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</si>
  <si>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</si>
  <si>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</si>
  <si>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</si>
  <si>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</si>
  <si>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</si>
  <si>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</si>
  <si>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</si>
  <si>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</si>
  <si>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</si>
  <si>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</si>
  <si>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</si>
  <si>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</si>
  <si>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</si>
  <si>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</si>
  <si>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</si>
  <si>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</si>
  <si>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</si>
  <si>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</si>
  <si>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</si>
  <si>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</si>
  <si>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</si>
  <si>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</si>
  <si>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</si>
  <si>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</si>
  <si>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</si>
  <si>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</si>
  <si>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</si>
  <si>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</si>
  <si>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</si>
  <si>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</si>
  <si>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</si>
  <si>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</si>
  <si>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</si>
  <si>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</si>
  <si>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</si>
  <si>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</si>
  <si>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</si>
  <si>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</si>
  <si>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</si>
  <si>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</si>
  <si>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</si>
  <si>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</si>
  <si>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</si>
  <si>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</si>
  <si>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</si>
  <si>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</si>
  <si>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</si>
  <si>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</si>
  <si>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</si>
  <si>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</si>
  <si>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</si>
  <si>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</si>
  <si>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</si>
  <si>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</si>
  <si>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</si>
  <si>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</si>
  <si>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</si>
  <si>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</si>
  <si>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\\SRVNAS\Shared\ФЭГ\ЕИАС\JKH.OPEN.INFO.REQUEST.PRICE.BALANCE\REQUEST\На 2020 год\FAS.JKH.OPEN.INFO.REQUEST.WARM(v1.0).BKP..xlsb</t>
  </si>
  <si>
    <t>Резервная копия создана: \\SRVNAS\Shared\ФЭГ\ЕИАС\JKH.OPEN.INFO.REQUEST.PRICE.BALANCE\REQUEST\На 2020 год\FAS.JKH.OPEN.INFO.REQUEST.WARM(v1.0).BKP..xlsb</t>
  </si>
  <si>
    <t>Создание книги для установки обновлений...</t>
  </si>
  <si>
    <t>Файл обновления загружен: \\SRVNAS\Shared\ФЭГ\ЕИАС\JKH.OPEN.INFO.REQUEST.PRICE.BALANCE\REQUEST\На 2020 год\UPDATE.FAS.JKH.OPEN.INFO.REQUEST.WARM.TO.1.0.1.39.xls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</si>
  <si>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</si>
  <si>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</si>
  <si>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</si>
  <si>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</si>
  <si>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</si>
  <si>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</si>
  <si>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</si>
  <si>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</si>
  <si>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</si>
  <si>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</si>
  <si>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</si>
  <si>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</si>
  <si>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</si>
  <si>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</si>
  <si>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</si>
  <si>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</si>
  <si>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</si>
  <si>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</si>
  <si>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</si>
  <si>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</si>
  <si>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</si>
  <si>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</si>
  <si>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</si>
  <si>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</si>
  <si>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</si>
  <si>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</si>
  <si>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</si>
  <si>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</si>
  <si>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</si>
  <si>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</si>
  <si>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</si>
  <si>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</si>
  <si>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</si>
  <si>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</si>
  <si>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</si>
  <si>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</si>
  <si>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</si>
  <si>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</si>
  <si>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</si>
  <si>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</si>
  <si>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</si>
  <si>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</si>
  <si>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</si>
  <si>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</si>
  <si>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</si>
  <si>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</si>
  <si>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</si>
  <si>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</si>
  <si>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</si>
  <si>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</si>
  <si>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</si>
  <si>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</si>
  <si>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</si>
  <si>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</si>
  <si>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</si>
  <si>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</si>
  <si>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</si>
  <si>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</si>
  <si>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</si>
  <si>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</si>
  <si>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</si>
  <si>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</si>
  <si>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</si>
  <si>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</si>
  <si>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</si>
  <si>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</si>
  <si>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</si>
  <si>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</si>
  <si>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</si>
  <si>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</si>
  <si>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</si>
  <si>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</si>
  <si>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</si>
  <si>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</si>
  <si>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</si>
  <si>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</si>
  <si>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</si>
  <si>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</si>
  <si>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</si>
  <si>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</si>
  <si>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</si>
  <si>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</si>
  <si>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</si>
  <si>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</si>
  <si>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</si>
  <si>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</si>
  <si>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</si>
  <si>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</si>
  <si>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</si>
  <si>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</si>
  <si>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</si>
  <si>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</si>
  <si>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</si>
  <si>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</si>
  <si>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</si>
  <si>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</si>
  <si>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</si>
  <si>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</si>
  <si>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</si>
  <si>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</si>
  <si>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</si>
  <si>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</si>
  <si>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</si>
  <si>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</si>
  <si>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</si>
  <si>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</si>
  <si>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</si>
  <si>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</si>
  <si>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</si>
  <si>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</si>
  <si>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</si>
  <si>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</si>
  <si>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</si>
  <si>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</si>
  <si>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</si>
  <si>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</si>
  <si>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</si>
  <si>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</si>
  <si>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</si>
  <si>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</si>
  <si>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</si>
  <si>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</si>
  <si>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</si>
  <si>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</si>
  <si>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</si>
  <si>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</si>
  <si>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</si>
  <si>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</si>
  <si>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</si>
  <si>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</si>
  <si>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</si>
  <si>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</si>
  <si>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</si>
  <si>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</si>
  <si>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</si>
  <si>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</si>
  <si>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</si>
  <si>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</si>
  <si>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</si>
  <si>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</si>
  <si>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</si>
  <si>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</si>
  <si>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</si>
  <si>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</si>
  <si>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</si>
  <si>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</si>
  <si>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</si>
  <si>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</si>
  <si>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</si>
  <si>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</si>
  <si>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</si>
  <si>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</si>
  <si>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</si>
  <si>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</si>
  <si>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</si>
  <si>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</si>
  <si>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</si>
  <si>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</si>
  <si>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</si>
  <si>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</si>
  <si>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</si>
  <si>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</si>
  <si>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</si>
  <si>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</si>
  <si>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</si>
  <si>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</si>
  <si>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</si>
  <si>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</si>
  <si>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</si>
  <si>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</si>
  <si>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</si>
  <si>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</si>
  <si>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</si>
  <si>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</si>
  <si>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</si>
  <si>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</si>
  <si>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</si>
  <si>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</si>
  <si>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</si>
  <si>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</si>
  <si>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</si>
  <si>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</si>
  <si>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</si>
  <si>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</si>
  <si>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</si>
  <si>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</si>
  <si>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</si>
  <si>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</si>
  <si>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</si>
  <si>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</si>
  <si>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</si>
  <si>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</si>
  <si>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</si>
  <si>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</si>
  <si>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</si>
  <si>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</si>
  <si>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</si>
  <si>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</si>
  <si>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</si>
  <si>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</si>
  <si>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</si>
  <si>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</si>
  <si>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</si>
  <si>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</si>
  <si>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</si>
  <si>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</si>
  <si>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</si>
  <si>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</si>
  <si>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</si>
  <si>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</si>
  <si>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</si>
  <si>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</si>
  <si>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</si>
  <si>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</si>
  <si>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</si>
  <si>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</si>
  <si>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</si>
  <si>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</si>
  <si>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</si>
  <si>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</si>
  <si>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</si>
  <si>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</si>
  <si>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</si>
  <si>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</si>
  <si>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</si>
  <si>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</si>
  <si>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</si>
  <si>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</si>
  <si>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</si>
  <si>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</si>
  <si>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</si>
  <si>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</si>
  <si>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</si>
  <si>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</si>
  <si>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</si>
  <si>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</si>
  <si>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</si>
  <si>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</si>
  <si>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</si>
  <si>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</si>
  <si>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</si>
  <si>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</si>
  <si>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</si>
  <si>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</si>
  <si>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</si>
  <si>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</si>
  <si>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</si>
  <si>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</si>
  <si>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</si>
  <si>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</si>
  <si>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</si>
  <si>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</si>
  <si>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</si>
  <si>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</si>
  <si>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</si>
  <si>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</si>
  <si>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</si>
  <si>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</si>
  <si>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</si>
  <si>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</si>
  <si>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</si>
  <si>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</si>
  <si>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</si>
  <si>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</si>
  <si>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</si>
  <si>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</si>
  <si>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</si>
  <si>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</si>
  <si>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</si>
  <si>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</si>
  <si>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</si>
  <si>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</si>
  <si>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</si>
  <si>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</si>
  <si>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</si>
  <si>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</si>
  <si>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</si>
  <si>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</si>
  <si>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</si>
  <si>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</si>
  <si>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</si>
  <si>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</si>
  <si>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</si>
  <si>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</si>
  <si>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</si>
  <si>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</si>
  <si>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</si>
  <si>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</si>
  <si>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</si>
  <si>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</si>
  <si>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</si>
  <si>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</si>
  <si>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</si>
  <si>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</si>
  <si>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</si>
  <si>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</si>
  <si>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</si>
  <si>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</si>
  <si>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</si>
  <si>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</si>
  <si>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</si>
  <si>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</si>
  <si>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</si>
  <si>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</si>
  <si>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</si>
  <si>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</si>
  <si>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</si>
  <si>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</si>
  <si>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</si>
  <si>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</si>
  <si>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</si>
  <si>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</si>
  <si>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</si>
  <si>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</si>
  <si>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</si>
  <si>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</si>
  <si>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</si>
  <si>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</si>
  <si>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</si>
  <si>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</si>
  <si>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</si>
  <si>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</si>
  <si>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</si>
  <si>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</si>
  <si>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</si>
  <si>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</si>
  <si>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</si>
  <si>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</si>
  <si>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</si>
  <si>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</si>
  <si>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</si>
  <si>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</si>
  <si>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</si>
  <si>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</si>
  <si>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</si>
  <si>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</si>
  <si>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</si>
  <si>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</si>
  <si>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</si>
  <si>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</si>
  <si>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</si>
  <si>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</si>
  <si>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</si>
  <si>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</si>
  <si>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</si>
  <si>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</si>
  <si>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</si>
  <si>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</si>
  <si>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</si>
  <si>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</si>
  <si>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</si>
  <si>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</si>
  <si>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</si>
  <si>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</si>
  <si>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</si>
  <si>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</si>
  <si>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</si>
  <si>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</si>
  <si>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</si>
  <si>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</si>
  <si>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</si>
  <si>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</si>
  <si>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</si>
  <si>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</si>
  <si>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</si>
  <si>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</si>
  <si>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</si>
  <si>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</si>
  <si>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</si>
  <si>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</si>
  <si>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</si>
  <si>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</si>
  <si>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</si>
  <si>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</si>
  <si>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</si>
  <si>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</si>
  <si>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</si>
  <si>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</si>
  <si>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</si>
  <si>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</si>
  <si>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</si>
  <si>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</si>
  <si>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</si>
  <si>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</si>
  <si>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</si>
  <si>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</si>
  <si>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</si>
  <si>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</si>
  <si>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</si>
  <si>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</si>
  <si>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</si>
  <si>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</si>
  <si>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</si>
  <si>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</si>
  <si>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</si>
  <si>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</si>
  <si>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</si>
  <si>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</si>
  <si>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</si>
  <si>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</si>
  <si>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</si>
  <si>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</si>
  <si>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</si>
  <si>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</si>
  <si>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</si>
  <si>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</si>
  <si>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</si>
  <si>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</si>
  <si>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</si>
  <si>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</si>
  <si>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</si>
  <si>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</si>
  <si>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</si>
  <si>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</si>
  <si>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</si>
  <si>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</si>
  <si>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</si>
  <si>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</si>
  <si>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</si>
  <si>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</si>
  <si>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</si>
  <si>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</si>
  <si>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</si>
  <si>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</si>
  <si>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</si>
  <si>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</si>
  <si>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</si>
  <si>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</si>
  <si>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</si>
  <si>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</si>
  <si>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</si>
  <si>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</si>
  <si>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</si>
  <si>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</si>
  <si>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</si>
  <si>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</si>
  <si>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</si>
  <si>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</si>
  <si>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</si>
  <si>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</si>
  <si>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</si>
  <si>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</si>
  <si>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</si>
  <si>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</si>
  <si>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</si>
  <si>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</si>
  <si>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</si>
  <si>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</si>
  <si>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</si>
  <si>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</si>
  <si>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</si>
  <si>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</si>
  <si>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</si>
  <si>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</si>
  <si>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</si>
  <si>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</si>
  <si>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</si>
  <si>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</si>
  <si>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</si>
  <si>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</si>
  <si>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</si>
  <si>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</si>
  <si>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</si>
  <si>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</si>
  <si>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</si>
  <si>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</si>
  <si>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</si>
  <si>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</si>
  <si>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</si>
  <si>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</si>
  <si>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</si>
  <si>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</si>
  <si>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</si>
  <si>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</si>
  <si>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</si>
  <si>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</si>
  <si>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</si>
  <si>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</si>
  <si>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</si>
  <si>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</si>
  <si>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</si>
  <si>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</si>
  <si>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</si>
  <si>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</si>
  <si>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</si>
  <si>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</si>
  <si>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</si>
  <si>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</si>
  <si>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</si>
  <si>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</si>
  <si>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</si>
  <si>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</si>
  <si>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</si>
  <si>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</si>
  <si>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</si>
  <si>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</si>
  <si>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</si>
  <si>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</si>
  <si>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</si>
  <si>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</si>
  <si>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</si>
  <si>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</si>
  <si>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</si>
  <si>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</si>
  <si>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</si>
  <si>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</si>
  <si>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</si>
  <si>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</si>
  <si>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</si>
  <si>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</si>
  <si>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</si>
  <si>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</si>
  <si>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</si>
  <si>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</si>
  <si>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</si>
  <si>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</si>
  <si>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</si>
  <si>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</si>
  <si>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</si>
  <si>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</si>
  <si>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</si>
  <si>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</si>
  <si>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</si>
  <si>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</si>
  <si>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</si>
  <si>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</si>
  <si>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</si>
  <si>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</si>
  <si>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</si>
  <si>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</si>
  <si>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</si>
  <si>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</si>
  <si>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</si>
  <si>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</si>
  <si>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</si>
  <si>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</si>
  <si>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</si>
  <si>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</si>
  <si>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</si>
  <si>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</si>
  <si>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</si>
  <si>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</si>
  <si>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</si>
  <si>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</si>
  <si>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</si>
  <si>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</si>
  <si>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</si>
  <si>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</si>
  <si>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</si>
  <si>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</si>
  <si>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</si>
  <si>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</si>
  <si>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</si>
  <si>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</si>
  <si>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</si>
  <si>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</si>
  <si>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</si>
  <si>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</si>
  <si>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</si>
  <si>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</si>
  <si>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</si>
  <si>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</si>
  <si>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</si>
  <si>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</si>
  <si>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</si>
  <si>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</si>
  <si>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</si>
  <si>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</si>
  <si>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</si>
  <si>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</si>
  <si>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</si>
  <si>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</si>
  <si>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</si>
  <si>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</si>
  <si>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</si>
  <si>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</si>
  <si>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</si>
  <si>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</si>
  <si>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</si>
  <si>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</si>
  <si>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</si>
  <si>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</si>
  <si>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</si>
  <si>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</si>
  <si>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</si>
  <si>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</si>
  <si>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</si>
  <si>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</si>
  <si>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</si>
  <si>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</si>
  <si>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</si>
  <si>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</si>
  <si>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</si>
  <si>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</si>
  <si>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</si>
  <si>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</si>
  <si>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</si>
  <si>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</si>
  <si>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</si>
  <si>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</si>
  <si>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</si>
  <si>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</si>
  <si>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</si>
  <si>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</si>
  <si>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</si>
  <si>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</si>
  <si>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</si>
  <si>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</si>
  <si>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</si>
  <si>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</si>
  <si>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</si>
  <si>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</si>
  <si>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</si>
  <si>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</si>
  <si>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</si>
  <si>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</si>
  <si>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</si>
  <si>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</si>
  <si>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</si>
  <si>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</si>
  <si>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</si>
  <si>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</si>
  <si>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</si>
  <si>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</si>
  <si>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</si>
  <si>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</si>
  <si>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</si>
  <si>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</si>
  <si>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</si>
  <si>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</si>
  <si>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</si>
  <si>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</si>
  <si>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</si>
  <si>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</si>
  <si>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</si>
  <si>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</si>
  <si>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</si>
  <si>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</si>
  <si>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</si>
  <si>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</si>
  <si>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</si>
  <si>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</si>
  <si>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</si>
  <si>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</si>
  <si>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</si>
  <si>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</si>
  <si>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</si>
  <si>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</si>
  <si>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</si>
  <si>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</si>
  <si>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</si>
  <si>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</si>
  <si>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</si>
  <si>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</si>
  <si>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</si>
  <si>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</si>
  <si>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</si>
  <si>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</si>
  <si>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</si>
  <si>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</si>
  <si>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</si>
  <si>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</si>
  <si>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</si>
  <si>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</si>
  <si>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</si>
  <si>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</si>
  <si>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</si>
  <si>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</si>
  <si>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</si>
  <si>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</si>
  <si>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</si>
  <si>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</si>
  <si>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</si>
  <si>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</si>
  <si>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</si>
  <si>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</si>
  <si>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</si>
  <si>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</si>
  <si>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</si>
  <si>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</si>
  <si>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</si>
  <si>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</si>
  <si>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</si>
  <si>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</si>
  <si>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</si>
  <si>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</si>
  <si>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</si>
  <si>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</si>
  <si>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</si>
  <si>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</si>
  <si>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</si>
  <si>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</si>
  <si>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</si>
  <si>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</si>
  <si>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</si>
  <si>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</si>
  <si>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</si>
  <si>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</si>
  <si>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01.07.2020</t>
  </si>
  <si>
    <t>31.12.2023</t>
  </si>
  <si>
    <t>REGION_ID</t>
  </si>
  <si>
    <t>REGION_NAME</t>
  </si>
  <si>
    <t>RST_ORG_ID</t>
  </si>
  <si>
    <t>ORG_NAME</t>
  </si>
  <si>
    <t>INN_NAME</t>
  </si>
  <si>
    <t>KPP_NAME</t>
  </si>
  <si>
    <t>ORG_START_DATE</t>
  </si>
  <si>
    <t>ORG_END_DATE</t>
  </si>
  <si>
    <t>2638</t>
  </si>
  <si>
    <t>26485500</t>
  </si>
  <si>
    <t>АО  “Сызранский нефтеперерабатывающий завод”</t>
  </si>
  <si>
    <t>6325004584</t>
  </si>
  <si>
    <t>997150001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</si>
  <si>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</si>
  <si>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</si>
  <si>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</si>
  <si>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</si>
  <si>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</si>
  <si>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</si>
  <si>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</si>
  <si>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</si>
  <si>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</si>
  <si>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</si>
  <si>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</si>
  <si>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</si>
  <si>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</si>
  <si>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</si>
  <si>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</si>
  <si>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</si>
  <si>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</si>
  <si>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</si>
  <si>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</si>
  <si>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</si>
  <si>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997250001</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</si>
  <si>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</si>
  <si>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</si>
  <si>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</si>
  <si>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</si>
  <si>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</si>
  <si>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</si>
  <si>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</si>
  <si>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</si>
  <si>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</si>
  <si>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</si>
  <si>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</si>
  <si>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26485687</t>
  </si>
  <si>
    <t>АО "РКЦ "Прогресс"</t>
  </si>
  <si>
    <t>6312139922</t>
  </si>
  <si>
    <t>997450001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</si>
  <si>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</si>
  <si>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</si>
  <si>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</si>
  <si>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</si>
  <si>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</si>
  <si>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</si>
  <si>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</si>
  <si>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</si>
  <si>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</si>
  <si>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</si>
  <si>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</si>
  <si>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</si>
  <si>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</si>
  <si>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</si>
  <si>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</si>
  <si>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</si>
  <si>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</si>
  <si>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</si>
  <si>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</si>
  <si>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26485550</t>
  </si>
  <si>
    <t>АО “Волгабурмаш”</t>
  </si>
  <si>
    <t>6314041136</t>
  </si>
  <si>
    <t>631401001</t>
  </si>
  <si>
    <t>26485187</t>
  </si>
  <si>
    <t>АО “Газэнергострой”</t>
  </si>
  <si>
    <t>6315354893</t>
  </si>
  <si>
    <t>631501001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</si>
  <si>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</si>
  <si>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</si>
  <si>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</si>
  <si>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</si>
  <si>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</si>
  <si>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</si>
  <si>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</si>
  <si>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</si>
  <si>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</si>
  <si>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</si>
  <si>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</si>
  <si>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</si>
  <si>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</si>
  <si>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</si>
  <si>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</si>
  <si>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</si>
  <si>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</si>
  <si>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</si>
  <si>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</si>
  <si>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</si>
  <si>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</si>
  <si>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</si>
  <si>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</si>
  <si>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</si>
  <si>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</si>
  <si>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</si>
  <si>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</si>
  <si>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</si>
  <si>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</si>
  <si>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</si>
  <si>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</si>
  <si>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наркологический диспаснер"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</si>
  <si>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</si>
  <si>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</si>
  <si>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</si>
  <si>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</si>
  <si>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</si>
  <si>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</si>
  <si>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</si>
  <si>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</si>
  <si>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</si>
  <si>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</si>
  <si>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</si>
  <si>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</si>
  <si>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</si>
  <si>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</si>
  <si>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</si>
  <si>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</si>
  <si>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</si>
  <si>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</si>
  <si>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</si>
  <si>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</si>
  <si>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</si>
  <si>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26485541</t>
  </si>
  <si>
    <t>ЗАО “МЯГКАЯ КРОВЛЯ”</t>
  </si>
  <si>
    <t>6311012433</t>
  </si>
  <si>
    <t>631101001</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</si>
  <si>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</si>
  <si>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</si>
  <si>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</si>
  <si>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</si>
  <si>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</si>
  <si>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</si>
  <si>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</si>
  <si>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</si>
  <si>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</si>
  <si>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</si>
  <si>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631201001</t>
  </si>
  <si>
    <t>28237568</t>
  </si>
  <si>
    <t>ИП Гращенков В.В.</t>
  </si>
  <si>
    <t>637200358828</t>
  </si>
  <si>
    <t>отсутствует</t>
  </si>
  <si>
    <t>28546014</t>
  </si>
  <si>
    <t>ИП Самородов С.Ф.</t>
  </si>
  <si>
    <t>637101834265</t>
  </si>
  <si>
    <t>28980244</t>
  </si>
  <si>
    <t>ИЭВБ РАН Федеральное государственное бюджетное учреждение науки Институт экологии Волжского бассейна Российской академии наук</t>
  </si>
  <si>
    <t>6320003869</t>
  </si>
  <si>
    <t>26485289</t>
  </si>
  <si>
    <t>КРУ АО "Транснефть - Дружба"</t>
  </si>
  <si>
    <t>3235002178</t>
  </si>
  <si>
    <t>631543001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</si>
  <si>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</si>
  <si>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</si>
  <si>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</si>
  <si>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</si>
  <si>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</si>
  <si>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</si>
  <si>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</si>
  <si>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</si>
  <si>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</si>
  <si>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</si>
  <si>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</si>
  <si>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26641429</t>
  </si>
  <si>
    <t>МКП “Волжское”</t>
  </si>
  <si>
    <t>6325053743</t>
  </si>
  <si>
    <t>632501001</t>
  </si>
  <si>
    <t>01-01-2011 00:00:00</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</si>
  <si>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</si>
  <si>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</si>
  <si>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</si>
  <si>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</si>
  <si>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</si>
  <si>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</si>
  <si>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</si>
  <si>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</si>
  <si>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</si>
  <si>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</si>
  <si>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</si>
  <si>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</si>
  <si>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</si>
  <si>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</si>
  <si>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631901001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</si>
  <si>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</si>
  <si>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</si>
  <si>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</si>
  <si>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</si>
  <si>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</si>
  <si>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</si>
  <si>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</si>
  <si>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</si>
  <si>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</si>
  <si>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</si>
  <si>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</si>
  <si>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"Жилищно-комунальная служба муниципального района Алексеевский Самарской области"</t>
  </si>
  <si>
    <t>6377015989</t>
  </si>
  <si>
    <t>637701001</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</si>
  <si>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</si>
  <si>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</si>
  <si>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</si>
  <si>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</si>
  <si>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</si>
  <si>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</si>
  <si>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</si>
  <si>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</si>
  <si>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</si>
  <si>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</si>
  <si>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</si>
  <si>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</si>
  <si>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</si>
  <si>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</si>
  <si>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</si>
  <si>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</si>
  <si>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</si>
  <si>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</si>
  <si>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</si>
  <si>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</si>
  <si>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</si>
  <si>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</si>
  <si>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</si>
  <si>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</si>
  <si>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</si>
  <si>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</si>
  <si>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</si>
  <si>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</si>
  <si>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</si>
  <si>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</si>
  <si>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</si>
  <si>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</si>
  <si>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</si>
  <si>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</si>
  <si>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</si>
  <si>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</si>
  <si>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</si>
  <si>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</si>
  <si>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</si>
  <si>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</si>
  <si>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</si>
  <si>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</si>
  <si>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</si>
  <si>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</si>
  <si>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</si>
  <si>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</si>
  <si>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</si>
  <si>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</si>
  <si>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</si>
  <si>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</si>
  <si>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</si>
  <si>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</si>
  <si>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</si>
  <si>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</si>
  <si>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</si>
  <si>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</si>
  <si>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</si>
  <si>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</si>
  <si>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</si>
  <si>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</si>
  <si>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</si>
  <si>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</si>
  <si>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</si>
  <si>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26485795</t>
  </si>
  <si>
    <t>МУП Большеглушицкого района Самарской области “ЖЭК № 1”</t>
  </si>
  <si>
    <t>6364003023</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</si>
  <si>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</si>
  <si>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</si>
  <si>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</si>
  <si>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</si>
  <si>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</si>
  <si>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</si>
  <si>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</si>
  <si>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</si>
  <si>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</si>
  <si>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</si>
  <si>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</si>
  <si>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</si>
  <si>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</si>
  <si>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</si>
  <si>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</si>
  <si>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</si>
  <si>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</si>
  <si>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</si>
  <si>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</si>
  <si>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</si>
  <si>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</si>
  <si>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26485518</t>
  </si>
  <si>
    <t>ОАО "Предприятие тепловых сетей"</t>
  </si>
  <si>
    <t>6315530348</t>
  </si>
  <si>
    <t>26485670</t>
  </si>
  <si>
    <t>ОАО “1253 ЦРБ РЛВ”</t>
  </si>
  <si>
    <t>6313535005</t>
  </si>
  <si>
    <t>26322502</t>
  </si>
  <si>
    <t>6312040056</t>
  </si>
  <si>
    <t>26485395</t>
  </si>
  <si>
    <t>6320000561</t>
  </si>
  <si>
    <t>632001001</t>
  </si>
  <si>
    <t>26485674</t>
  </si>
  <si>
    <t>ОАО Самарский завод “Экран”</t>
  </si>
  <si>
    <t>6319033724</t>
  </si>
  <si>
    <t>27708360</t>
  </si>
  <si>
    <t>ООО "АВИАСПЕЦМОНТАЖ"</t>
  </si>
  <si>
    <t>6312054482</t>
  </si>
  <si>
    <t>27675710</t>
  </si>
  <si>
    <t>ООО "АВТОГРАД-ВОДОКАНАЛ"</t>
  </si>
  <si>
    <t>6321280368</t>
  </si>
  <si>
    <t>632101001</t>
  </si>
  <si>
    <t>26322451</t>
  </si>
  <si>
    <t>ООО "БИАКСПЛЕН"</t>
  </si>
  <si>
    <t>5244013331</t>
  </si>
  <si>
    <t>633043001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</si>
  <si>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</si>
  <si>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</si>
  <si>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</si>
  <si>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</si>
  <si>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</si>
  <si>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</si>
  <si>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</si>
  <si>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</si>
  <si>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</si>
  <si>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</si>
  <si>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</si>
  <si>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</si>
  <si>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</si>
  <si>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</si>
  <si>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</si>
  <si>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</si>
  <si>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30984296</t>
  </si>
  <si>
    <t>ООО "ЗПП-Энерго"</t>
  </si>
  <si>
    <t>6312073196</t>
  </si>
  <si>
    <t>31222831</t>
  </si>
  <si>
    <t>ООО "Инжиниринг сетеком"</t>
  </si>
  <si>
    <t>6312188567</t>
  </si>
  <si>
    <t>27883109</t>
  </si>
  <si>
    <t>ООО "Комфорт Дом"</t>
  </si>
  <si>
    <t>6324016308</t>
  </si>
  <si>
    <t>31043222</t>
  </si>
  <si>
    <t>ООО "Олимп-А"</t>
  </si>
  <si>
    <t>6318006439</t>
  </si>
  <si>
    <t>30873436</t>
  </si>
  <si>
    <t>ООО "Промышленные технологии"</t>
  </si>
  <si>
    <t>6316174766</t>
  </si>
  <si>
    <t>26383164</t>
  </si>
  <si>
    <t>ООО "СВГК"</t>
  </si>
  <si>
    <t>6314012801</t>
  </si>
  <si>
    <t>26485397</t>
  </si>
  <si>
    <t>ООО "СИБУР Тольятти"</t>
  </si>
  <si>
    <t>6323049893</t>
  </si>
  <si>
    <t>14-05-1999 00:00:00</t>
  </si>
  <si>
    <t>28262841</t>
  </si>
  <si>
    <t>ООО "СПЕЦАВТОМАТИКА"</t>
  </si>
  <si>
    <t>6323074392</t>
  </si>
  <si>
    <t>28815798</t>
  </si>
  <si>
    <t>ООО "СТО"</t>
  </si>
  <si>
    <t>6316129795</t>
  </si>
  <si>
    <t>26322492</t>
  </si>
  <si>
    <t>ООО "СТРОММАШИНА"</t>
  </si>
  <si>
    <t>6318128028</t>
  </si>
  <si>
    <t>28262360</t>
  </si>
  <si>
    <t>ООО "СамРЭК-Эксплуатация"</t>
  </si>
  <si>
    <t>6315648332</t>
  </si>
  <si>
    <t>31196708</t>
  </si>
  <si>
    <t>ООО "Самаратеплоресурсы"</t>
  </si>
  <si>
    <t>6312083980</t>
  </si>
  <si>
    <t>27-09-2018 00:00:00</t>
  </si>
  <si>
    <t>31214686</t>
  </si>
  <si>
    <t>ООО "Самараторгресрус"</t>
  </si>
  <si>
    <t>6372008434</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</si>
  <si>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</si>
  <si>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</si>
  <si>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</si>
  <si>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</si>
  <si>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</si>
  <si>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</si>
  <si>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</si>
  <si>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</si>
  <si>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</si>
  <si>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</si>
  <si>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</si>
  <si>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</si>
  <si>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</si>
  <si>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</si>
  <si>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</si>
  <si>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</si>
  <si>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</si>
  <si>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</si>
  <si>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</si>
  <si>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</si>
  <si>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</si>
  <si>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</si>
  <si>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</si>
  <si>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</si>
  <si>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</si>
  <si>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</si>
  <si>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</si>
  <si>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</si>
  <si>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</si>
  <si>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</si>
  <si>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</si>
  <si>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</si>
  <si>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</si>
  <si>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</si>
  <si>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</si>
  <si>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</si>
  <si>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</si>
  <si>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</si>
  <si>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</si>
  <si>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</si>
  <si>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</si>
  <si>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</si>
  <si>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</si>
  <si>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</si>
  <si>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</si>
  <si>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</si>
  <si>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</si>
  <si>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</si>
  <si>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</si>
  <si>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</si>
  <si>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</si>
  <si>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</si>
  <si>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</si>
  <si>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</si>
  <si>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</si>
  <si>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</si>
  <si>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</si>
  <si>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</si>
  <si>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</si>
  <si>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</si>
  <si>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</si>
  <si>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</si>
  <si>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</si>
  <si>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</si>
  <si>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</si>
  <si>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</si>
  <si>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</si>
  <si>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</si>
  <si>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</si>
  <si>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</si>
  <si>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</si>
  <si>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</si>
  <si>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</si>
  <si>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</si>
  <si>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</si>
  <si>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</si>
  <si>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</si>
  <si>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</si>
  <si>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</si>
  <si>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</si>
  <si>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</si>
  <si>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</si>
  <si>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</si>
  <si>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</si>
  <si>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</si>
  <si>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</si>
  <si>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</si>
  <si>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</si>
  <si>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</si>
  <si>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</si>
  <si>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</si>
  <si>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</si>
  <si>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</si>
  <si>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</si>
  <si>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</si>
  <si>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</si>
  <si>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</si>
  <si>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</si>
  <si>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</si>
  <si>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</si>
  <si>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</si>
  <si>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</si>
  <si>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</si>
  <si>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</si>
  <si>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</si>
  <si>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</si>
  <si>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</si>
  <si>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</si>
  <si>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</si>
  <si>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31211254</t>
  </si>
  <si>
    <t>ООО «УК «Гарант-Сервис»</t>
  </si>
  <si>
    <t>6377000799</t>
  </si>
  <si>
    <t>31088933</t>
  </si>
  <si>
    <t>ООО «Эталон»</t>
  </si>
  <si>
    <t>6325036811</t>
  </si>
  <si>
    <t>28857939</t>
  </si>
  <si>
    <t>ООО Управляющая Компания Региональный Ремонтно-Строительный Холдинг</t>
  </si>
  <si>
    <t>6316196897</t>
  </si>
  <si>
    <t>26485298</t>
  </si>
  <si>
    <t>ООО фирма “ЗаДуМКа”</t>
  </si>
  <si>
    <t>6372003764</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</si>
  <si>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</si>
  <si>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</si>
  <si>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</si>
  <si>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</si>
  <si>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</si>
  <si>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</si>
  <si>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</si>
  <si>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</si>
  <si>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</si>
  <si>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</si>
  <si>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</si>
  <si>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</si>
  <si>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</si>
  <si>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</si>
  <si>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</si>
  <si>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</si>
  <si>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</si>
  <si>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</si>
  <si>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</si>
  <si>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</si>
  <si>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</si>
  <si>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</si>
  <si>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</si>
  <si>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</si>
  <si>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</si>
  <si>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</si>
  <si>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</si>
  <si>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</si>
  <si>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</si>
  <si>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</si>
  <si>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26485383</t>
  </si>
  <si>
    <t>ФКП “Чапаевский механический завод”</t>
  </si>
  <si>
    <t>6330032690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</si>
  <si>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</si>
  <si>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</si>
  <si>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</si>
  <si>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</si>
  <si>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</si>
  <si>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</si>
  <si>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</si>
  <si>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</si>
  <si>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</si>
  <si>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</si>
  <si>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</si>
  <si>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</si>
  <si>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</si>
  <si>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</si>
  <si>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</si>
  <si>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</si>
  <si>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</si>
  <si>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</si>
  <si>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</si>
  <si>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</si>
  <si>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</si>
  <si>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</si>
  <si>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</si>
  <si>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</si>
  <si>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</si>
  <si>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</si>
  <si>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</si>
  <si>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</si>
  <si>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</si>
  <si>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</si>
  <si>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</si>
  <si>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</si>
  <si>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</si>
  <si>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</si>
  <si>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</si>
  <si>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</si>
  <si>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</si>
  <si>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</si>
  <si>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</si>
  <si>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</si>
  <si>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</si>
  <si>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</si>
  <si>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</si>
  <si>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</si>
  <si>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</si>
  <si>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</si>
  <si>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</si>
  <si>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</si>
  <si>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30.04.2019</t>
  </si>
  <si>
    <t>1421/401, 1422/401, 1423/401</t>
  </si>
  <si>
    <t>445000, Самарская область г. Тольятти, ул. Фрунзе 31А, офис 607</t>
  </si>
  <si>
    <t>Спицын Сергей Валерьевич</t>
  </si>
  <si>
    <t>Фролов Денис Сергеевич</t>
  </si>
  <si>
    <t>Ведущий экономист</t>
  </si>
  <si>
    <t>(8482) 903-043 доб. 1102</t>
  </si>
  <si>
    <t>dsfrolov@avkvoda.ru</t>
  </si>
  <si>
    <t>О</t>
  </si>
  <si>
    <t>городской округ Тольятти, городской округ Тольятти (36740000);</t>
  </si>
  <si>
    <t>Тариф на тепловую энергию</t>
  </si>
  <si>
    <t>Тариф на услуги по передаче тепловой энергии</t>
  </si>
  <si>
    <t>2.2</t>
  </si>
  <si>
    <t>4.2</t>
  </si>
  <si>
    <t>5.2</t>
  </si>
  <si>
    <t>6.2</t>
  </si>
  <si>
    <t>7.2</t>
  </si>
  <si>
    <t>2.3</t>
  </si>
  <si>
    <t>4.3</t>
  </si>
  <si>
    <t>5.3</t>
  </si>
  <si>
    <t>6.3</t>
  </si>
  <si>
    <t>7.3</t>
  </si>
  <si>
    <t>31.12.2020</t>
  </si>
  <si>
    <t>30.06.2021</t>
  </si>
  <si>
    <t>01.07.2021</t>
  </si>
  <si>
    <t>30.06.2022</t>
  </si>
  <si>
    <t>01.07.2022</t>
  </si>
  <si>
    <t>30.06.2023</t>
  </si>
  <si>
    <t>01.07.2023</t>
  </si>
  <si>
    <t>Единое Положение о закупке Государственной корпорации «Ростех»</t>
  </si>
  <si>
    <t>Официальный сайт
ЕДИНОЙ ИНФОРМАЦИОННОЙ
СИСТЕМЫ В СФЕРЕ ЗАКУПОК</t>
  </si>
  <si>
    <t xml:space="preserve"> Официальный сайт
ЕДИНОЙ ИНФОРМАЦИОННОЙ
СИСТЕМЫ В СФЕРЕ ЗАКУПОК</t>
  </si>
  <si>
    <t>https://rostec.ru/purchase/documents/</t>
  </si>
  <si>
    <t>http://zakupki.gov.ru/</t>
  </si>
  <si>
    <t>https://portal.eias.ru/Portal/DownloadPage.aspx?type=12&amp;guid=08502a1c-340a-4017-af75-64df234ea41c</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</si>
  <si>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</si>
  <si>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</si>
  <si>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Обновление отменено пользователем</t>
  </si>
  <si>
    <t>Предупреждение</t>
  </si>
  <si>
    <t>АО “Авиакор - авиационный завод”</t>
  </si>
  <si>
    <t>АО “ТЕВИС”</t>
  </si>
  <si>
    <t>31347327</t>
  </si>
  <si>
    <t>ИЭВБ РАН – филиал СамНЦ РАН</t>
  </si>
  <si>
    <t>6316032112</t>
  </si>
  <si>
    <t>632443001</t>
  </si>
  <si>
    <t>01-07-2019 00:00:00</t>
  </si>
  <si>
    <t>26798577</t>
  </si>
  <si>
    <t>МКП ЖКХ "Бобровское"</t>
  </si>
  <si>
    <t>6350013543</t>
  </si>
  <si>
    <t>28263191</t>
  </si>
  <si>
    <t>ООО "Долина-Центр-С"</t>
  </si>
  <si>
    <t>6316079449</t>
  </si>
  <si>
    <t>31081937</t>
  </si>
  <si>
    <t>ООО "ЭнергоСтандарт"</t>
  </si>
  <si>
    <t>6325071333</t>
  </si>
  <si>
    <t>31346732</t>
  </si>
  <si>
    <t>ООО ТД"Респект"</t>
  </si>
  <si>
    <t>6322028844</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</si>
  <si>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</si>
  <si>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</si>
  <si>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28.11.2019 20:08:43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</si>
</sst>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28" xfId="30" applyNumberFormat="1" applyFont="1" applyFill="1" applyBorder="1" applyAlignment="1" applyProtection="1">
      <alignment horizontal="left" vertical="center" wrapText="1" indent="1"/>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21488400" y="3971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19888200"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8001000" y="2933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6606540" y="332232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72</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7338060" y="1736598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ColWidth="9.125" defaultRowHeight="11.4"/>
  <cols>
    <col min="1" max="16384" width="9.1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29" width="10.625" style="554"/>
    <col min="30" max="249" width="10.625" style="493"/>
    <col min="250" max="257" width="0" style="493" hidden="1" customWidth="1"/>
    <col min="258" max="258" width="3.75" style="493" customWidth="1"/>
    <col min="259" max="259" width="3.875" style="493" customWidth="1"/>
    <col min="260" max="260" width="3.75" style="493" customWidth="1"/>
    <col min="261" max="261" width="12.75" style="493" customWidth="1"/>
    <col min="262" max="262" width="52.75" style="493" customWidth="1"/>
    <col min="263" max="266" width="0" style="493" hidden="1" customWidth="1"/>
    <col min="267" max="267" width="12.25" style="493" customWidth="1"/>
    <col min="268" max="268" width="6.375" style="493" customWidth="1"/>
    <col min="269" max="269" width="12.25" style="493" customWidth="1"/>
    <col min="270" max="270" width="0" style="493" hidden="1" customWidth="1"/>
    <col min="271" max="271" width="3.75" style="493" customWidth="1"/>
    <col min="272" max="272" width="11.125" style="493" bestFit="1" customWidth="1"/>
    <col min="273" max="274" width="10.625" style="493"/>
    <col min="275" max="275" width="11.125" style="493" customWidth="1"/>
    <col min="276" max="505" width="10.625" style="493"/>
    <col min="506" max="513" width="0" style="493" hidden="1" customWidth="1"/>
    <col min="514" max="514" width="3.75" style="493" customWidth="1"/>
    <col min="515" max="515" width="3.875" style="493" customWidth="1"/>
    <col min="516" max="516" width="3.75" style="493" customWidth="1"/>
    <col min="517" max="517" width="12.75" style="493" customWidth="1"/>
    <col min="518" max="518" width="52.75" style="493" customWidth="1"/>
    <col min="519" max="522" width="0" style="493" hidden="1" customWidth="1"/>
    <col min="523" max="523" width="12.25" style="493" customWidth="1"/>
    <col min="524" max="524" width="6.375" style="493" customWidth="1"/>
    <col min="525" max="525" width="12.25" style="493" customWidth="1"/>
    <col min="526" max="526" width="0" style="493" hidden="1" customWidth="1"/>
    <col min="527" max="527" width="3.75" style="493" customWidth="1"/>
    <col min="528" max="528" width="11.125" style="493" bestFit="1" customWidth="1"/>
    <col min="529" max="530" width="10.625" style="493"/>
    <col min="531" max="531" width="11.125" style="493" customWidth="1"/>
    <col min="532" max="761" width="10.625" style="493"/>
    <col min="762" max="769" width="0" style="493" hidden="1" customWidth="1"/>
    <col min="770" max="770" width="3.75" style="493" customWidth="1"/>
    <col min="771" max="771" width="3.875" style="493" customWidth="1"/>
    <col min="772" max="772" width="3.75" style="493" customWidth="1"/>
    <col min="773" max="773" width="12.75" style="493" customWidth="1"/>
    <col min="774" max="774" width="52.75" style="493" customWidth="1"/>
    <col min="775" max="778" width="0" style="493" hidden="1" customWidth="1"/>
    <col min="779" max="779" width="12.25" style="493" customWidth="1"/>
    <col min="780" max="780" width="6.375" style="493" customWidth="1"/>
    <col min="781" max="781" width="12.25" style="493" customWidth="1"/>
    <col min="782" max="782" width="0" style="493" hidden="1" customWidth="1"/>
    <col min="783" max="783" width="3.75" style="493" customWidth="1"/>
    <col min="784" max="784" width="11.125" style="493" bestFit="1" customWidth="1"/>
    <col min="785" max="786" width="10.625" style="493"/>
    <col min="787" max="787" width="11.125" style="493" customWidth="1"/>
    <col min="788" max="1017" width="10.625" style="493"/>
    <col min="1018" max="1025" width="0" style="493" hidden="1" customWidth="1"/>
    <col min="1026" max="1026" width="3.75" style="493" customWidth="1"/>
    <col min="1027" max="1027" width="3.875" style="493" customWidth="1"/>
    <col min="1028" max="1028" width="3.75" style="493" customWidth="1"/>
    <col min="1029" max="1029" width="12.75" style="493" customWidth="1"/>
    <col min="1030" max="1030" width="52.75" style="493" customWidth="1"/>
    <col min="1031" max="1034" width="0" style="493" hidden="1" customWidth="1"/>
    <col min="1035" max="1035" width="12.25" style="493" customWidth="1"/>
    <col min="1036" max="1036" width="6.375" style="493" customWidth="1"/>
    <col min="1037" max="1037" width="12.25" style="493" customWidth="1"/>
    <col min="1038" max="1038" width="0" style="493" hidden="1" customWidth="1"/>
    <col min="1039" max="1039" width="3.75" style="493" customWidth="1"/>
    <col min="1040" max="1040" width="11.125" style="493" bestFit="1" customWidth="1"/>
    <col min="1041" max="1042" width="10.625" style="493"/>
    <col min="1043" max="1043" width="11.125" style="493" customWidth="1"/>
    <col min="1044" max="1273" width="10.625" style="493"/>
    <col min="1274" max="1281" width="0" style="493" hidden="1" customWidth="1"/>
    <col min="1282" max="1282" width="3.75" style="493" customWidth="1"/>
    <col min="1283" max="1283" width="3.875" style="493" customWidth="1"/>
    <col min="1284" max="1284" width="3.75" style="493" customWidth="1"/>
    <col min="1285" max="1285" width="12.75" style="493" customWidth="1"/>
    <col min="1286" max="1286" width="52.75" style="493" customWidth="1"/>
    <col min="1287" max="1290" width="0" style="493" hidden="1" customWidth="1"/>
    <col min="1291" max="1291" width="12.25" style="493" customWidth="1"/>
    <col min="1292" max="1292" width="6.375" style="493" customWidth="1"/>
    <col min="1293" max="1293" width="12.25" style="493" customWidth="1"/>
    <col min="1294" max="1294" width="0" style="493" hidden="1" customWidth="1"/>
    <col min="1295" max="1295" width="3.75" style="493" customWidth="1"/>
    <col min="1296" max="1296" width="11.125" style="493" bestFit="1" customWidth="1"/>
    <col min="1297" max="1298" width="10.625" style="493"/>
    <col min="1299" max="1299" width="11.125" style="493" customWidth="1"/>
    <col min="1300" max="1529" width="10.625" style="493"/>
    <col min="1530" max="1537" width="0" style="493" hidden="1" customWidth="1"/>
    <col min="1538" max="1538" width="3.75" style="493" customWidth="1"/>
    <col min="1539" max="1539" width="3.875" style="493" customWidth="1"/>
    <col min="1540" max="1540" width="3.75" style="493" customWidth="1"/>
    <col min="1541" max="1541" width="12.75" style="493" customWidth="1"/>
    <col min="1542" max="1542" width="52.75" style="493" customWidth="1"/>
    <col min="1543" max="1546" width="0" style="493" hidden="1" customWidth="1"/>
    <col min="1547" max="1547" width="12.25" style="493" customWidth="1"/>
    <col min="1548" max="1548" width="6.375" style="493" customWidth="1"/>
    <col min="1549" max="1549" width="12.25" style="493" customWidth="1"/>
    <col min="1550" max="1550" width="0" style="493" hidden="1" customWidth="1"/>
    <col min="1551" max="1551" width="3.75" style="493" customWidth="1"/>
    <col min="1552" max="1552" width="11.125" style="493" bestFit="1" customWidth="1"/>
    <col min="1553" max="1554" width="10.625" style="493"/>
    <col min="1555" max="1555" width="11.125" style="493" customWidth="1"/>
    <col min="1556" max="1785" width="10.625" style="493"/>
    <col min="1786" max="1793" width="0" style="493" hidden="1" customWidth="1"/>
    <col min="1794" max="1794" width="3.75" style="493" customWidth="1"/>
    <col min="1795" max="1795" width="3.875" style="493" customWidth="1"/>
    <col min="1796" max="1796" width="3.75" style="493" customWidth="1"/>
    <col min="1797" max="1797" width="12.75" style="493" customWidth="1"/>
    <col min="1798" max="1798" width="52.75" style="493" customWidth="1"/>
    <col min="1799" max="1802" width="0" style="493" hidden="1" customWidth="1"/>
    <col min="1803" max="1803" width="12.25" style="493" customWidth="1"/>
    <col min="1804" max="1804" width="6.375" style="493" customWidth="1"/>
    <col min="1805" max="1805" width="12.25" style="493" customWidth="1"/>
    <col min="1806" max="1806" width="0" style="493" hidden="1" customWidth="1"/>
    <col min="1807" max="1807" width="3.75" style="493" customWidth="1"/>
    <col min="1808" max="1808" width="11.125" style="493" bestFit="1" customWidth="1"/>
    <col min="1809" max="1810" width="10.625" style="493"/>
    <col min="1811" max="1811" width="11.125" style="493" customWidth="1"/>
    <col min="1812" max="2041" width="10.625" style="493"/>
    <col min="2042" max="2049" width="0" style="493" hidden="1" customWidth="1"/>
    <col min="2050" max="2050" width="3.75" style="493" customWidth="1"/>
    <col min="2051" max="2051" width="3.875" style="493" customWidth="1"/>
    <col min="2052" max="2052" width="3.75" style="493" customWidth="1"/>
    <col min="2053" max="2053" width="12.75" style="493" customWidth="1"/>
    <col min="2054" max="2054" width="52.75" style="493" customWidth="1"/>
    <col min="2055" max="2058" width="0" style="493" hidden="1" customWidth="1"/>
    <col min="2059" max="2059" width="12.25" style="493" customWidth="1"/>
    <col min="2060" max="2060" width="6.375" style="493" customWidth="1"/>
    <col min="2061" max="2061" width="12.25" style="493" customWidth="1"/>
    <col min="2062" max="2062" width="0" style="493" hidden="1" customWidth="1"/>
    <col min="2063" max="2063" width="3.75" style="493" customWidth="1"/>
    <col min="2064" max="2064" width="11.125" style="493" bestFit="1" customWidth="1"/>
    <col min="2065" max="2066" width="10.625" style="493"/>
    <col min="2067" max="2067" width="11.125" style="493" customWidth="1"/>
    <col min="2068" max="2297" width="10.625" style="493"/>
    <col min="2298" max="2305" width="0" style="493" hidden="1" customWidth="1"/>
    <col min="2306" max="2306" width="3.75" style="493" customWidth="1"/>
    <col min="2307" max="2307" width="3.875" style="493" customWidth="1"/>
    <col min="2308" max="2308" width="3.75" style="493" customWidth="1"/>
    <col min="2309" max="2309" width="12.75" style="493" customWidth="1"/>
    <col min="2310" max="2310" width="52.75" style="493" customWidth="1"/>
    <col min="2311" max="2314" width="0" style="493" hidden="1" customWidth="1"/>
    <col min="2315" max="2315" width="12.25" style="493" customWidth="1"/>
    <col min="2316" max="2316" width="6.375" style="493" customWidth="1"/>
    <col min="2317" max="2317" width="12.25" style="493" customWidth="1"/>
    <col min="2318" max="2318" width="0" style="493" hidden="1" customWidth="1"/>
    <col min="2319" max="2319" width="3.75" style="493" customWidth="1"/>
    <col min="2320" max="2320" width="11.125" style="493" bestFit="1" customWidth="1"/>
    <col min="2321" max="2322" width="10.625" style="493"/>
    <col min="2323" max="2323" width="11.125" style="493" customWidth="1"/>
    <col min="2324" max="2553" width="10.625" style="493"/>
    <col min="2554" max="2561" width="0" style="493" hidden="1" customWidth="1"/>
    <col min="2562" max="2562" width="3.75" style="493" customWidth="1"/>
    <col min="2563" max="2563" width="3.875" style="493" customWidth="1"/>
    <col min="2564" max="2564" width="3.75" style="493" customWidth="1"/>
    <col min="2565" max="2565" width="12.75" style="493" customWidth="1"/>
    <col min="2566" max="2566" width="52.75" style="493" customWidth="1"/>
    <col min="2567" max="2570" width="0" style="493" hidden="1" customWidth="1"/>
    <col min="2571" max="2571" width="12.25" style="493" customWidth="1"/>
    <col min="2572" max="2572" width="6.375" style="493" customWidth="1"/>
    <col min="2573" max="2573" width="12.25" style="493" customWidth="1"/>
    <col min="2574" max="2574" width="0" style="493" hidden="1" customWidth="1"/>
    <col min="2575" max="2575" width="3.75" style="493" customWidth="1"/>
    <col min="2576" max="2576" width="11.125" style="493" bestFit="1" customWidth="1"/>
    <col min="2577" max="2578" width="10.625" style="493"/>
    <col min="2579" max="2579" width="11.125" style="493" customWidth="1"/>
    <col min="2580" max="2809" width="10.625" style="493"/>
    <col min="2810" max="2817" width="0" style="493" hidden="1" customWidth="1"/>
    <col min="2818" max="2818" width="3.75" style="493" customWidth="1"/>
    <col min="2819" max="2819" width="3.875" style="493" customWidth="1"/>
    <col min="2820" max="2820" width="3.75" style="493" customWidth="1"/>
    <col min="2821" max="2821" width="12.75" style="493" customWidth="1"/>
    <col min="2822" max="2822" width="52.75" style="493" customWidth="1"/>
    <col min="2823" max="2826" width="0" style="493" hidden="1" customWidth="1"/>
    <col min="2827" max="2827" width="12.25" style="493" customWidth="1"/>
    <col min="2828" max="2828" width="6.375" style="493" customWidth="1"/>
    <col min="2829" max="2829" width="12.25" style="493" customWidth="1"/>
    <col min="2830" max="2830" width="0" style="493" hidden="1" customWidth="1"/>
    <col min="2831" max="2831" width="3.75" style="493" customWidth="1"/>
    <col min="2832" max="2832" width="11.125" style="493" bestFit="1" customWidth="1"/>
    <col min="2833" max="2834" width="10.625" style="493"/>
    <col min="2835" max="2835" width="11.125" style="493" customWidth="1"/>
    <col min="2836" max="3065" width="10.625" style="493"/>
    <col min="3066" max="3073" width="0" style="493" hidden="1" customWidth="1"/>
    <col min="3074" max="3074" width="3.75" style="493" customWidth="1"/>
    <col min="3075" max="3075" width="3.875" style="493" customWidth="1"/>
    <col min="3076" max="3076" width="3.75" style="493" customWidth="1"/>
    <col min="3077" max="3077" width="12.75" style="493" customWidth="1"/>
    <col min="3078" max="3078" width="52.75" style="493" customWidth="1"/>
    <col min="3079" max="3082" width="0" style="493" hidden="1" customWidth="1"/>
    <col min="3083" max="3083" width="12.25" style="493" customWidth="1"/>
    <col min="3084" max="3084" width="6.375" style="493" customWidth="1"/>
    <col min="3085" max="3085" width="12.25" style="493" customWidth="1"/>
    <col min="3086" max="3086" width="0" style="493" hidden="1" customWidth="1"/>
    <col min="3087" max="3087" width="3.75" style="493" customWidth="1"/>
    <col min="3088" max="3088" width="11.125" style="493" bestFit="1" customWidth="1"/>
    <col min="3089" max="3090" width="10.625" style="493"/>
    <col min="3091" max="3091" width="11.125" style="493" customWidth="1"/>
    <col min="3092" max="3321" width="10.625" style="493"/>
    <col min="3322" max="3329" width="0" style="493" hidden="1" customWidth="1"/>
    <col min="3330" max="3330" width="3.75" style="493" customWidth="1"/>
    <col min="3331" max="3331" width="3.875" style="493" customWidth="1"/>
    <col min="3332" max="3332" width="3.75" style="493" customWidth="1"/>
    <col min="3333" max="3333" width="12.75" style="493" customWidth="1"/>
    <col min="3334" max="3334" width="52.75" style="493" customWidth="1"/>
    <col min="3335" max="3338" width="0" style="493" hidden="1" customWidth="1"/>
    <col min="3339" max="3339" width="12.25" style="493" customWidth="1"/>
    <col min="3340" max="3340" width="6.375" style="493" customWidth="1"/>
    <col min="3341" max="3341" width="12.25" style="493" customWidth="1"/>
    <col min="3342" max="3342" width="0" style="493" hidden="1" customWidth="1"/>
    <col min="3343" max="3343" width="3.75" style="493" customWidth="1"/>
    <col min="3344" max="3344" width="11.125" style="493" bestFit="1" customWidth="1"/>
    <col min="3345" max="3346" width="10.625" style="493"/>
    <col min="3347" max="3347" width="11.125" style="493" customWidth="1"/>
    <col min="3348" max="3577" width="10.625" style="493"/>
    <col min="3578" max="3585" width="0" style="493" hidden="1" customWidth="1"/>
    <col min="3586" max="3586" width="3.75" style="493" customWidth="1"/>
    <col min="3587" max="3587" width="3.875" style="493" customWidth="1"/>
    <col min="3588" max="3588" width="3.75" style="493" customWidth="1"/>
    <col min="3589" max="3589" width="12.75" style="493" customWidth="1"/>
    <col min="3590" max="3590" width="52.75" style="493" customWidth="1"/>
    <col min="3591" max="3594" width="0" style="493" hidden="1" customWidth="1"/>
    <col min="3595" max="3595" width="12.25" style="493" customWidth="1"/>
    <col min="3596" max="3596" width="6.375" style="493" customWidth="1"/>
    <col min="3597" max="3597" width="12.25" style="493" customWidth="1"/>
    <col min="3598" max="3598" width="0" style="493" hidden="1" customWidth="1"/>
    <col min="3599" max="3599" width="3.75" style="493" customWidth="1"/>
    <col min="3600" max="3600" width="11.125" style="493" bestFit="1" customWidth="1"/>
    <col min="3601" max="3602" width="10.625" style="493"/>
    <col min="3603" max="3603" width="11.125" style="493" customWidth="1"/>
    <col min="3604" max="3833" width="10.625" style="493"/>
    <col min="3834" max="3841" width="0" style="493" hidden="1" customWidth="1"/>
    <col min="3842" max="3842" width="3.75" style="493" customWidth="1"/>
    <col min="3843" max="3843" width="3.875" style="493" customWidth="1"/>
    <col min="3844" max="3844" width="3.75" style="493" customWidth="1"/>
    <col min="3845" max="3845" width="12.75" style="493" customWidth="1"/>
    <col min="3846" max="3846" width="52.75" style="493" customWidth="1"/>
    <col min="3847" max="3850" width="0" style="493" hidden="1" customWidth="1"/>
    <col min="3851" max="3851" width="12.25" style="493" customWidth="1"/>
    <col min="3852" max="3852" width="6.375" style="493" customWidth="1"/>
    <col min="3853" max="3853" width="12.25" style="493" customWidth="1"/>
    <col min="3854" max="3854" width="0" style="493" hidden="1" customWidth="1"/>
    <col min="3855" max="3855" width="3.75" style="493" customWidth="1"/>
    <col min="3856" max="3856" width="11.125" style="493" bestFit="1" customWidth="1"/>
    <col min="3857" max="3858" width="10.625" style="493"/>
    <col min="3859" max="3859" width="11.125" style="493" customWidth="1"/>
    <col min="3860" max="4089" width="10.625" style="493"/>
    <col min="4090" max="4097" width="0" style="493" hidden="1" customWidth="1"/>
    <col min="4098" max="4098" width="3.75" style="493" customWidth="1"/>
    <col min="4099" max="4099" width="3.875" style="493" customWidth="1"/>
    <col min="4100" max="4100" width="3.75" style="493" customWidth="1"/>
    <col min="4101" max="4101" width="12.75" style="493" customWidth="1"/>
    <col min="4102" max="4102" width="52.75" style="493" customWidth="1"/>
    <col min="4103" max="4106" width="0" style="493" hidden="1" customWidth="1"/>
    <col min="4107" max="4107" width="12.25" style="493" customWidth="1"/>
    <col min="4108" max="4108" width="6.375" style="493" customWidth="1"/>
    <col min="4109" max="4109" width="12.25" style="493" customWidth="1"/>
    <col min="4110" max="4110" width="0" style="493" hidden="1" customWidth="1"/>
    <col min="4111" max="4111" width="3.75" style="493" customWidth="1"/>
    <col min="4112" max="4112" width="11.125" style="493" bestFit="1" customWidth="1"/>
    <col min="4113" max="4114" width="10.625" style="493"/>
    <col min="4115" max="4115" width="11.125" style="493" customWidth="1"/>
    <col min="4116" max="4345" width="10.625" style="493"/>
    <col min="4346" max="4353" width="0" style="493" hidden="1" customWidth="1"/>
    <col min="4354" max="4354" width="3.75" style="493" customWidth="1"/>
    <col min="4355" max="4355" width="3.875" style="493" customWidth="1"/>
    <col min="4356" max="4356" width="3.75" style="493" customWidth="1"/>
    <col min="4357" max="4357" width="12.75" style="493" customWidth="1"/>
    <col min="4358" max="4358" width="52.75" style="493" customWidth="1"/>
    <col min="4359" max="4362" width="0" style="493" hidden="1" customWidth="1"/>
    <col min="4363" max="4363" width="12.25" style="493" customWidth="1"/>
    <col min="4364" max="4364" width="6.375" style="493" customWidth="1"/>
    <col min="4365" max="4365" width="12.25" style="493" customWidth="1"/>
    <col min="4366" max="4366" width="0" style="493" hidden="1" customWidth="1"/>
    <col min="4367" max="4367" width="3.75" style="493" customWidth="1"/>
    <col min="4368" max="4368" width="11.125" style="493" bestFit="1" customWidth="1"/>
    <col min="4369" max="4370" width="10.625" style="493"/>
    <col min="4371" max="4371" width="11.125" style="493" customWidth="1"/>
    <col min="4372" max="4601" width="10.625" style="493"/>
    <col min="4602" max="4609" width="0" style="493" hidden="1" customWidth="1"/>
    <col min="4610" max="4610" width="3.75" style="493" customWidth="1"/>
    <col min="4611" max="4611" width="3.875" style="493" customWidth="1"/>
    <col min="4612" max="4612" width="3.75" style="493" customWidth="1"/>
    <col min="4613" max="4613" width="12.75" style="493" customWidth="1"/>
    <col min="4614" max="4614" width="52.75" style="493" customWidth="1"/>
    <col min="4615" max="4618" width="0" style="493" hidden="1" customWidth="1"/>
    <col min="4619" max="4619" width="12.25" style="493" customWidth="1"/>
    <col min="4620" max="4620" width="6.375" style="493" customWidth="1"/>
    <col min="4621" max="4621" width="12.25" style="493" customWidth="1"/>
    <col min="4622" max="4622" width="0" style="493" hidden="1" customWidth="1"/>
    <col min="4623" max="4623" width="3.75" style="493" customWidth="1"/>
    <col min="4624" max="4624" width="11.125" style="493" bestFit="1" customWidth="1"/>
    <col min="4625" max="4626" width="10.625" style="493"/>
    <col min="4627" max="4627" width="11.125" style="493" customWidth="1"/>
    <col min="4628" max="4857" width="10.625" style="493"/>
    <col min="4858" max="4865" width="0" style="493" hidden="1" customWidth="1"/>
    <col min="4866" max="4866" width="3.75" style="493" customWidth="1"/>
    <col min="4867" max="4867" width="3.875" style="493" customWidth="1"/>
    <col min="4868" max="4868" width="3.75" style="493" customWidth="1"/>
    <col min="4869" max="4869" width="12.75" style="493" customWidth="1"/>
    <col min="4870" max="4870" width="52.75" style="493" customWidth="1"/>
    <col min="4871" max="4874" width="0" style="493" hidden="1" customWidth="1"/>
    <col min="4875" max="4875" width="12.25" style="493" customWidth="1"/>
    <col min="4876" max="4876" width="6.375" style="493" customWidth="1"/>
    <col min="4877" max="4877" width="12.25" style="493" customWidth="1"/>
    <col min="4878" max="4878" width="0" style="493" hidden="1" customWidth="1"/>
    <col min="4879" max="4879" width="3.75" style="493" customWidth="1"/>
    <col min="4880" max="4880" width="11.125" style="493" bestFit="1" customWidth="1"/>
    <col min="4881" max="4882" width="10.625" style="493"/>
    <col min="4883" max="4883" width="11.125" style="493" customWidth="1"/>
    <col min="4884" max="5113" width="10.625" style="493"/>
    <col min="5114" max="5121" width="0" style="493" hidden="1" customWidth="1"/>
    <col min="5122" max="5122" width="3.75" style="493" customWidth="1"/>
    <col min="5123" max="5123" width="3.875" style="493" customWidth="1"/>
    <col min="5124" max="5124" width="3.75" style="493" customWidth="1"/>
    <col min="5125" max="5125" width="12.75" style="493" customWidth="1"/>
    <col min="5126" max="5126" width="52.75" style="493" customWidth="1"/>
    <col min="5127" max="5130" width="0" style="493" hidden="1" customWidth="1"/>
    <col min="5131" max="5131" width="12.25" style="493" customWidth="1"/>
    <col min="5132" max="5132" width="6.375" style="493" customWidth="1"/>
    <col min="5133" max="5133" width="12.25" style="493" customWidth="1"/>
    <col min="5134" max="5134" width="0" style="493" hidden="1" customWidth="1"/>
    <col min="5135" max="5135" width="3.75" style="493" customWidth="1"/>
    <col min="5136" max="5136" width="11.125" style="493" bestFit="1" customWidth="1"/>
    <col min="5137" max="5138" width="10.625" style="493"/>
    <col min="5139" max="5139" width="11.125" style="493" customWidth="1"/>
    <col min="5140" max="5369" width="10.625" style="493"/>
    <col min="5370" max="5377" width="0" style="493" hidden="1" customWidth="1"/>
    <col min="5378" max="5378" width="3.75" style="493" customWidth="1"/>
    <col min="5379" max="5379" width="3.875" style="493" customWidth="1"/>
    <col min="5380" max="5380" width="3.75" style="493" customWidth="1"/>
    <col min="5381" max="5381" width="12.75" style="493" customWidth="1"/>
    <col min="5382" max="5382" width="52.75" style="493" customWidth="1"/>
    <col min="5383" max="5386" width="0" style="493" hidden="1" customWidth="1"/>
    <col min="5387" max="5387" width="12.25" style="493" customWidth="1"/>
    <col min="5388" max="5388" width="6.375" style="493" customWidth="1"/>
    <col min="5389" max="5389" width="12.25" style="493" customWidth="1"/>
    <col min="5390" max="5390" width="0" style="493" hidden="1" customWidth="1"/>
    <col min="5391" max="5391" width="3.75" style="493" customWidth="1"/>
    <col min="5392" max="5392" width="11.125" style="493" bestFit="1" customWidth="1"/>
    <col min="5393" max="5394" width="10.625" style="493"/>
    <col min="5395" max="5395" width="11.125" style="493" customWidth="1"/>
    <col min="5396" max="5625" width="10.625" style="493"/>
    <col min="5626" max="5633" width="0" style="493" hidden="1" customWidth="1"/>
    <col min="5634" max="5634" width="3.75" style="493" customWidth="1"/>
    <col min="5635" max="5635" width="3.875" style="493" customWidth="1"/>
    <col min="5636" max="5636" width="3.75" style="493" customWidth="1"/>
    <col min="5637" max="5637" width="12.75" style="493" customWidth="1"/>
    <col min="5638" max="5638" width="52.75" style="493" customWidth="1"/>
    <col min="5639" max="5642" width="0" style="493" hidden="1" customWidth="1"/>
    <col min="5643" max="5643" width="12.25" style="493" customWidth="1"/>
    <col min="5644" max="5644" width="6.375" style="493" customWidth="1"/>
    <col min="5645" max="5645" width="12.25" style="493" customWidth="1"/>
    <col min="5646" max="5646" width="0" style="493" hidden="1" customWidth="1"/>
    <col min="5647" max="5647" width="3.75" style="493" customWidth="1"/>
    <col min="5648" max="5648" width="11.125" style="493" bestFit="1" customWidth="1"/>
    <col min="5649" max="5650" width="10.625" style="493"/>
    <col min="5651" max="5651" width="11.125" style="493" customWidth="1"/>
    <col min="5652" max="5881" width="10.625" style="493"/>
    <col min="5882" max="5889" width="0" style="493" hidden="1" customWidth="1"/>
    <col min="5890" max="5890" width="3.75" style="493" customWidth="1"/>
    <col min="5891" max="5891" width="3.875" style="493" customWidth="1"/>
    <col min="5892" max="5892" width="3.75" style="493" customWidth="1"/>
    <col min="5893" max="5893" width="12.75" style="493" customWidth="1"/>
    <col min="5894" max="5894" width="52.75" style="493" customWidth="1"/>
    <col min="5895" max="5898" width="0" style="493" hidden="1" customWidth="1"/>
    <col min="5899" max="5899" width="12.25" style="493" customWidth="1"/>
    <col min="5900" max="5900" width="6.375" style="493" customWidth="1"/>
    <col min="5901" max="5901" width="12.25" style="493" customWidth="1"/>
    <col min="5902" max="5902" width="0" style="493" hidden="1" customWidth="1"/>
    <col min="5903" max="5903" width="3.75" style="493" customWidth="1"/>
    <col min="5904" max="5904" width="11.125" style="493" bestFit="1" customWidth="1"/>
    <col min="5905" max="5906" width="10.625" style="493"/>
    <col min="5907" max="5907" width="11.125" style="493" customWidth="1"/>
    <col min="5908" max="6137" width="10.625" style="493"/>
    <col min="6138" max="6145" width="0" style="493" hidden="1" customWidth="1"/>
    <col min="6146" max="6146" width="3.75" style="493" customWidth="1"/>
    <col min="6147" max="6147" width="3.875" style="493" customWidth="1"/>
    <col min="6148" max="6148" width="3.75" style="493" customWidth="1"/>
    <col min="6149" max="6149" width="12.75" style="493" customWidth="1"/>
    <col min="6150" max="6150" width="52.75" style="493" customWidth="1"/>
    <col min="6151" max="6154" width="0" style="493" hidden="1" customWidth="1"/>
    <col min="6155" max="6155" width="12.25" style="493" customWidth="1"/>
    <col min="6156" max="6156" width="6.375" style="493" customWidth="1"/>
    <col min="6157" max="6157" width="12.25" style="493" customWidth="1"/>
    <col min="6158" max="6158" width="0" style="493" hidden="1" customWidth="1"/>
    <col min="6159" max="6159" width="3.75" style="493" customWidth="1"/>
    <col min="6160" max="6160" width="11.125" style="493" bestFit="1" customWidth="1"/>
    <col min="6161" max="6162" width="10.625" style="493"/>
    <col min="6163" max="6163" width="11.125" style="493" customWidth="1"/>
    <col min="6164" max="6393" width="10.625" style="493"/>
    <col min="6394" max="6401" width="0" style="493" hidden="1" customWidth="1"/>
    <col min="6402" max="6402" width="3.75" style="493" customWidth="1"/>
    <col min="6403" max="6403" width="3.875" style="493" customWidth="1"/>
    <col min="6404" max="6404" width="3.75" style="493" customWidth="1"/>
    <col min="6405" max="6405" width="12.75" style="493" customWidth="1"/>
    <col min="6406" max="6406" width="52.75" style="493" customWidth="1"/>
    <col min="6407" max="6410" width="0" style="493" hidden="1" customWidth="1"/>
    <col min="6411" max="6411" width="12.25" style="493" customWidth="1"/>
    <col min="6412" max="6412" width="6.375" style="493" customWidth="1"/>
    <col min="6413" max="6413" width="12.25" style="493" customWidth="1"/>
    <col min="6414" max="6414" width="0" style="493" hidden="1" customWidth="1"/>
    <col min="6415" max="6415" width="3.75" style="493" customWidth="1"/>
    <col min="6416" max="6416" width="11.125" style="493" bestFit="1" customWidth="1"/>
    <col min="6417" max="6418" width="10.625" style="493"/>
    <col min="6419" max="6419" width="11.125" style="493" customWidth="1"/>
    <col min="6420" max="6649" width="10.625" style="493"/>
    <col min="6650" max="6657" width="0" style="493" hidden="1" customWidth="1"/>
    <col min="6658" max="6658" width="3.75" style="493" customWidth="1"/>
    <col min="6659" max="6659" width="3.875" style="493" customWidth="1"/>
    <col min="6660" max="6660" width="3.75" style="493" customWidth="1"/>
    <col min="6661" max="6661" width="12.75" style="493" customWidth="1"/>
    <col min="6662" max="6662" width="52.75" style="493" customWidth="1"/>
    <col min="6663" max="6666" width="0" style="493" hidden="1" customWidth="1"/>
    <col min="6667" max="6667" width="12.25" style="493" customWidth="1"/>
    <col min="6668" max="6668" width="6.375" style="493" customWidth="1"/>
    <col min="6669" max="6669" width="12.25" style="493" customWidth="1"/>
    <col min="6670" max="6670" width="0" style="493" hidden="1" customWidth="1"/>
    <col min="6671" max="6671" width="3.75" style="493" customWidth="1"/>
    <col min="6672" max="6672" width="11.125" style="493" bestFit="1" customWidth="1"/>
    <col min="6673" max="6674" width="10.625" style="493"/>
    <col min="6675" max="6675" width="11.125" style="493" customWidth="1"/>
    <col min="6676" max="6905" width="10.625" style="493"/>
    <col min="6906" max="6913" width="0" style="493" hidden="1" customWidth="1"/>
    <col min="6914" max="6914" width="3.75" style="493" customWidth="1"/>
    <col min="6915" max="6915" width="3.875" style="493" customWidth="1"/>
    <col min="6916" max="6916" width="3.75" style="493" customWidth="1"/>
    <col min="6917" max="6917" width="12.75" style="493" customWidth="1"/>
    <col min="6918" max="6918" width="52.75" style="493" customWidth="1"/>
    <col min="6919" max="6922" width="0" style="493" hidden="1" customWidth="1"/>
    <col min="6923" max="6923" width="12.25" style="493" customWidth="1"/>
    <col min="6924" max="6924" width="6.375" style="493" customWidth="1"/>
    <col min="6925" max="6925" width="12.25" style="493" customWidth="1"/>
    <col min="6926" max="6926" width="0" style="493" hidden="1" customWidth="1"/>
    <col min="6927" max="6927" width="3.75" style="493" customWidth="1"/>
    <col min="6928" max="6928" width="11.125" style="493" bestFit="1" customWidth="1"/>
    <col min="6929" max="6930" width="10.625" style="493"/>
    <col min="6931" max="6931" width="11.125" style="493" customWidth="1"/>
    <col min="6932" max="7161" width="10.625" style="493"/>
    <col min="7162" max="7169" width="0" style="493" hidden="1" customWidth="1"/>
    <col min="7170" max="7170" width="3.75" style="493" customWidth="1"/>
    <col min="7171" max="7171" width="3.875" style="493" customWidth="1"/>
    <col min="7172" max="7172" width="3.75" style="493" customWidth="1"/>
    <col min="7173" max="7173" width="12.75" style="493" customWidth="1"/>
    <col min="7174" max="7174" width="52.75" style="493" customWidth="1"/>
    <col min="7175" max="7178" width="0" style="493" hidden="1" customWidth="1"/>
    <col min="7179" max="7179" width="12.25" style="493" customWidth="1"/>
    <col min="7180" max="7180" width="6.375" style="493" customWidth="1"/>
    <col min="7181" max="7181" width="12.25" style="493" customWidth="1"/>
    <col min="7182" max="7182" width="0" style="493" hidden="1" customWidth="1"/>
    <col min="7183" max="7183" width="3.75" style="493" customWidth="1"/>
    <col min="7184" max="7184" width="11.125" style="493" bestFit="1" customWidth="1"/>
    <col min="7185" max="7186" width="10.625" style="493"/>
    <col min="7187" max="7187" width="11.125" style="493" customWidth="1"/>
    <col min="7188" max="7417" width="10.625" style="493"/>
    <col min="7418" max="7425" width="0" style="493" hidden="1" customWidth="1"/>
    <col min="7426" max="7426" width="3.75" style="493" customWidth="1"/>
    <col min="7427" max="7427" width="3.875" style="493" customWidth="1"/>
    <col min="7428" max="7428" width="3.75" style="493" customWidth="1"/>
    <col min="7429" max="7429" width="12.75" style="493" customWidth="1"/>
    <col min="7430" max="7430" width="52.75" style="493" customWidth="1"/>
    <col min="7431" max="7434" width="0" style="493" hidden="1" customWidth="1"/>
    <col min="7435" max="7435" width="12.25" style="493" customWidth="1"/>
    <col min="7436" max="7436" width="6.375" style="493" customWidth="1"/>
    <col min="7437" max="7437" width="12.25" style="493" customWidth="1"/>
    <col min="7438" max="7438" width="0" style="493" hidden="1" customWidth="1"/>
    <col min="7439" max="7439" width="3.75" style="493" customWidth="1"/>
    <col min="7440" max="7440" width="11.125" style="493" bestFit="1" customWidth="1"/>
    <col min="7441" max="7442" width="10.625" style="493"/>
    <col min="7443" max="7443" width="11.125" style="493" customWidth="1"/>
    <col min="7444" max="7673" width="10.625" style="493"/>
    <col min="7674" max="7681" width="0" style="493" hidden="1" customWidth="1"/>
    <col min="7682" max="7682" width="3.75" style="493" customWidth="1"/>
    <col min="7683" max="7683" width="3.875" style="493" customWidth="1"/>
    <col min="7684" max="7684" width="3.75" style="493" customWidth="1"/>
    <col min="7685" max="7685" width="12.75" style="493" customWidth="1"/>
    <col min="7686" max="7686" width="52.75" style="493" customWidth="1"/>
    <col min="7687" max="7690" width="0" style="493" hidden="1" customWidth="1"/>
    <col min="7691" max="7691" width="12.25" style="493" customWidth="1"/>
    <col min="7692" max="7692" width="6.375" style="493" customWidth="1"/>
    <col min="7693" max="7693" width="12.25" style="493" customWidth="1"/>
    <col min="7694" max="7694" width="0" style="493" hidden="1" customWidth="1"/>
    <col min="7695" max="7695" width="3.75" style="493" customWidth="1"/>
    <col min="7696" max="7696" width="11.125" style="493" bestFit="1" customWidth="1"/>
    <col min="7697" max="7698" width="10.625" style="493"/>
    <col min="7699" max="7699" width="11.125" style="493" customWidth="1"/>
    <col min="7700" max="7929" width="10.625" style="493"/>
    <col min="7930" max="7937" width="0" style="493" hidden="1" customWidth="1"/>
    <col min="7938" max="7938" width="3.75" style="493" customWidth="1"/>
    <col min="7939" max="7939" width="3.875" style="493" customWidth="1"/>
    <col min="7940" max="7940" width="3.75" style="493" customWidth="1"/>
    <col min="7941" max="7941" width="12.75" style="493" customWidth="1"/>
    <col min="7942" max="7942" width="52.75" style="493" customWidth="1"/>
    <col min="7943" max="7946" width="0" style="493" hidden="1" customWidth="1"/>
    <col min="7947" max="7947" width="12.25" style="493" customWidth="1"/>
    <col min="7948" max="7948" width="6.375" style="493" customWidth="1"/>
    <col min="7949" max="7949" width="12.25" style="493" customWidth="1"/>
    <col min="7950" max="7950" width="0" style="493" hidden="1" customWidth="1"/>
    <col min="7951" max="7951" width="3.75" style="493" customWidth="1"/>
    <col min="7952" max="7952" width="11.125" style="493" bestFit="1" customWidth="1"/>
    <col min="7953" max="7954" width="10.625" style="493"/>
    <col min="7955" max="7955" width="11.125" style="493" customWidth="1"/>
    <col min="7956" max="8185" width="10.625" style="493"/>
    <col min="8186" max="8193" width="0" style="493" hidden="1" customWidth="1"/>
    <col min="8194" max="8194" width="3.75" style="493" customWidth="1"/>
    <col min="8195" max="8195" width="3.875" style="493" customWidth="1"/>
    <col min="8196" max="8196" width="3.75" style="493" customWidth="1"/>
    <col min="8197" max="8197" width="12.75" style="493" customWidth="1"/>
    <col min="8198" max="8198" width="52.75" style="493" customWidth="1"/>
    <col min="8199" max="8202" width="0" style="493" hidden="1" customWidth="1"/>
    <col min="8203" max="8203" width="12.25" style="493" customWidth="1"/>
    <col min="8204" max="8204" width="6.375" style="493" customWidth="1"/>
    <col min="8205" max="8205" width="12.25" style="493" customWidth="1"/>
    <col min="8206" max="8206" width="0" style="493" hidden="1" customWidth="1"/>
    <col min="8207" max="8207" width="3.75" style="493" customWidth="1"/>
    <col min="8208" max="8208" width="11.125" style="493" bestFit="1" customWidth="1"/>
    <col min="8209" max="8210" width="10.625" style="493"/>
    <col min="8211" max="8211" width="11.125" style="493" customWidth="1"/>
    <col min="8212" max="8441" width="10.625" style="493"/>
    <col min="8442" max="8449" width="0" style="493" hidden="1" customWidth="1"/>
    <col min="8450" max="8450" width="3.75" style="493" customWidth="1"/>
    <col min="8451" max="8451" width="3.875" style="493" customWidth="1"/>
    <col min="8452" max="8452" width="3.75" style="493" customWidth="1"/>
    <col min="8453" max="8453" width="12.75" style="493" customWidth="1"/>
    <col min="8454" max="8454" width="52.75" style="493" customWidth="1"/>
    <col min="8455" max="8458" width="0" style="493" hidden="1" customWidth="1"/>
    <col min="8459" max="8459" width="12.25" style="493" customWidth="1"/>
    <col min="8460" max="8460" width="6.375" style="493" customWidth="1"/>
    <col min="8461" max="8461" width="12.25" style="493" customWidth="1"/>
    <col min="8462" max="8462" width="0" style="493" hidden="1" customWidth="1"/>
    <col min="8463" max="8463" width="3.75" style="493" customWidth="1"/>
    <col min="8464" max="8464" width="11.125" style="493" bestFit="1" customWidth="1"/>
    <col min="8465" max="8466" width="10.625" style="493"/>
    <col min="8467" max="8467" width="11.125" style="493" customWidth="1"/>
    <col min="8468" max="8697" width="10.625" style="493"/>
    <col min="8698" max="8705" width="0" style="493" hidden="1" customWidth="1"/>
    <col min="8706" max="8706" width="3.75" style="493" customWidth="1"/>
    <col min="8707" max="8707" width="3.875" style="493" customWidth="1"/>
    <col min="8708" max="8708" width="3.75" style="493" customWidth="1"/>
    <col min="8709" max="8709" width="12.75" style="493" customWidth="1"/>
    <col min="8710" max="8710" width="52.75" style="493" customWidth="1"/>
    <col min="8711" max="8714" width="0" style="493" hidden="1" customWidth="1"/>
    <col min="8715" max="8715" width="12.25" style="493" customWidth="1"/>
    <col min="8716" max="8716" width="6.375" style="493" customWidth="1"/>
    <col min="8717" max="8717" width="12.25" style="493" customWidth="1"/>
    <col min="8718" max="8718" width="0" style="493" hidden="1" customWidth="1"/>
    <col min="8719" max="8719" width="3.75" style="493" customWidth="1"/>
    <col min="8720" max="8720" width="11.125" style="493" bestFit="1" customWidth="1"/>
    <col min="8721" max="8722" width="10.625" style="493"/>
    <col min="8723" max="8723" width="11.125" style="493" customWidth="1"/>
    <col min="8724" max="8953" width="10.625" style="493"/>
    <col min="8954" max="8961" width="0" style="493" hidden="1" customWidth="1"/>
    <col min="8962" max="8962" width="3.75" style="493" customWidth="1"/>
    <col min="8963" max="8963" width="3.875" style="493" customWidth="1"/>
    <col min="8964" max="8964" width="3.75" style="493" customWidth="1"/>
    <col min="8965" max="8965" width="12.75" style="493" customWidth="1"/>
    <col min="8966" max="8966" width="52.75" style="493" customWidth="1"/>
    <col min="8967" max="8970" width="0" style="493" hidden="1" customWidth="1"/>
    <col min="8971" max="8971" width="12.25" style="493" customWidth="1"/>
    <col min="8972" max="8972" width="6.375" style="493" customWidth="1"/>
    <col min="8973" max="8973" width="12.25" style="493" customWidth="1"/>
    <col min="8974" max="8974" width="0" style="493" hidden="1" customWidth="1"/>
    <col min="8975" max="8975" width="3.75" style="493" customWidth="1"/>
    <col min="8976" max="8976" width="11.125" style="493" bestFit="1" customWidth="1"/>
    <col min="8977" max="8978" width="10.625" style="493"/>
    <col min="8979" max="8979" width="11.125" style="493" customWidth="1"/>
    <col min="8980" max="9209" width="10.625" style="493"/>
    <col min="9210" max="9217" width="0" style="493" hidden="1" customWidth="1"/>
    <col min="9218" max="9218" width="3.75" style="493" customWidth="1"/>
    <col min="9219" max="9219" width="3.875" style="493" customWidth="1"/>
    <col min="9220" max="9220" width="3.75" style="493" customWidth="1"/>
    <col min="9221" max="9221" width="12.75" style="493" customWidth="1"/>
    <col min="9222" max="9222" width="52.75" style="493" customWidth="1"/>
    <col min="9223" max="9226" width="0" style="493" hidden="1" customWidth="1"/>
    <col min="9227" max="9227" width="12.25" style="493" customWidth="1"/>
    <col min="9228" max="9228" width="6.375" style="493" customWidth="1"/>
    <col min="9229" max="9229" width="12.25" style="493" customWidth="1"/>
    <col min="9230" max="9230" width="0" style="493" hidden="1" customWidth="1"/>
    <col min="9231" max="9231" width="3.75" style="493" customWidth="1"/>
    <col min="9232" max="9232" width="11.125" style="493" bestFit="1" customWidth="1"/>
    <col min="9233" max="9234" width="10.625" style="493"/>
    <col min="9235" max="9235" width="11.125" style="493" customWidth="1"/>
    <col min="9236" max="9465" width="10.625" style="493"/>
    <col min="9466" max="9473" width="0" style="493" hidden="1" customWidth="1"/>
    <col min="9474" max="9474" width="3.75" style="493" customWidth="1"/>
    <col min="9475" max="9475" width="3.875" style="493" customWidth="1"/>
    <col min="9476" max="9476" width="3.75" style="493" customWidth="1"/>
    <col min="9477" max="9477" width="12.75" style="493" customWidth="1"/>
    <col min="9478" max="9478" width="52.75" style="493" customWidth="1"/>
    <col min="9479" max="9482" width="0" style="493" hidden="1" customWidth="1"/>
    <col min="9483" max="9483" width="12.25" style="493" customWidth="1"/>
    <col min="9484" max="9484" width="6.375" style="493" customWidth="1"/>
    <col min="9485" max="9485" width="12.25" style="493" customWidth="1"/>
    <col min="9486" max="9486" width="0" style="493" hidden="1" customWidth="1"/>
    <col min="9487" max="9487" width="3.75" style="493" customWidth="1"/>
    <col min="9488" max="9488" width="11.125" style="493" bestFit="1" customWidth="1"/>
    <col min="9489" max="9490" width="10.625" style="493"/>
    <col min="9491" max="9491" width="11.125" style="493" customWidth="1"/>
    <col min="9492" max="9721" width="10.625" style="493"/>
    <col min="9722" max="9729" width="0" style="493" hidden="1" customWidth="1"/>
    <col min="9730" max="9730" width="3.75" style="493" customWidth="1"/>
    <col min="9731" max="9731" width="3.875" style="493" customWidth="1"/>
    <col min="9732" max="9732" width="3.75" style="493" customWidth="1"/>
    <col min="9733" max="9733" width="12.75" style="493" customWidth="1"/>
    <col min="9734" max="9734" width="52.75" style="493" customWidth="1"/>
    <col min="9735" max="9738" width="0" style="493" hidden="1" customWidth="1"/>
    <col min="9739" max="9739" width="12.25" style="493" customWidth="1"/>
    <col min="9740" max="9740" width="6.375" style="493" customWidth="1"/>
    <col min="9741" max="9741" width="12.25" style="493" customWidth="1"/>
    <col min="9742" max="9742" width="0" style="493" hidden="1" customWidth="1"/>
    <col min="9743" max="9743" width="3.75" style="493" customWidth="1"/>
    <col min="9744" max="9744" width="11.125" style="493" bestFit="1" customWidth="1"/>
    <col min="9745" max="9746" width="10.625" style="493"/>
    <col min="9747" max="9747" width="11.125" style="493" customWidth="1"/>
    <col min="9748" max="9977" width="10.625" style="493"/>
    <col min="9978" max="9985" width="0" style="493" hidden="1" customWidth="1"/>
    <col min="9986" max="9986" width="3.75" style="493" customWidth="1"/>
    <col min="9987" max="9987" width="3.875" style="493" customWidth="1"/>
    <col min="9988" max="9988" width="3.75" style="493" customWidth="1"/>
    <col min="9989" max="9989" width="12.75" style="493" customWidth="1"/>
    <col min="9990" max="9990" width="52.75" style="493" customWidth="1"/>
    <col min="9991" max="9994" width="0" style="493" hidden="1" customWidth="1"/>
    <col min="9995" max="9995" width="12.25" style="493" customWidth="1"/>
    <col min="9996" max="9996" width="6.375" style="493" customWidth="1"/>
    <col min="9997" max="9997" width="12.25" style="493" customWidth="1"/>
    <col min="9998" max="9998" width="0" style="493" hidden="1" customWidth="1"/>
    <col min="9999" max="9999" width="3.75" style="493" customWidth="1"/>
    <col min="10000" max="10000" width="11.125" style="493" bestFit="1" customWidth="1"/>
    <col min="10001" max="10002" width="10.625" style="493"/>
    <col min="10003" max="10003" width="11.125" style="493" customWidth="1"/>
    <col min="10004" max="10233" width="10.625" style="493"/>
    <col min="10234" max="10241" width="0" style="493" hidden="1" customWidth="1"/>
    <col min="10242" max="10242" width="3.75" style="493" customWidth="1"/>
    <col min="10243" max="10243" width="3.875" style="493" customWidth="1"/>
    <col min="10244" max="10244" width="3.75" style="493" customWidth="1"/>
    <col min="10245" max="10245" width="12.75" style="493" customWidth="1"/>
    <col min="10246" max="10246" width="52.75" style="493" customWidth="1"/>
    <col min="10247" max="10250" width="0" style="493" hidden="1" customWidth="1"/>
    <col min="10251" max="10251" width="12.25" style="493" customWidth="1"/>
    <col min="10252" max="10252" width="6.375" style="493" customWidth="1"/>
    <col min="10253" max="10253" width="12.25" style="493" customWidth="1"/>
    <col min="10254" max="10254" width="0" style="493" hidden="1" customWidth="1"/>
    <col min="10255" max="10255" width="3.75" style="493" customWidth="1"/>
    <col min="10256" max="10256" width="11.125" style="493" bestFit="1" customWidth="1"/>
    <col min="10257" max="10258" width="10.625" style="493"/>
    <col min="10259" max="10259" width="11.125" style="493" customWidth="1"/>
    <col min="10260" max="10489" width="10.625" style="493"/>
    <col min="10490" max="10497" width="0" style="493" hidden="1" customWidth="1"/>
    <col min="10498" max="10498" width="3.75" style="493" customWidth="1"/>
    <col min="10499" max="10499" width="3.875" style="493" customWidth="1"/>
    <col min="10500" max="10500" width="3.75" style="493" customWidth="1"/>
    <col min="10501" max="10501" width="12.75" style="493" customWidth="1"/>
    <col min="10502" max="10502" width="52.75" style="493" customWidth="1"/>
    <col min="10503" max="10506" width="0" style="493" hidden="1" customWidth="1"/>
    <col min="10507" max="10507" width="12.25" style="493" customWidth="1"/>
    <col min="10508" max="10508" width="6.375" style="493" customWidth="1"/>
    <col min="10509" max="10509" width="12.25" style="493" customWidth="1"/>
    <col min="10510" max="10510" width="0" style="493" hidden="1" customWidth="1"/>
    <col min="10511" max="10511" width="3.75" style="493" customWidth="1"/>
    <col min="10512" max="10512" width="11.125" style="493" bestFit="1" customWidth="1"/>
    <col min="10513" max="10514" width="10.625" style="493"/>
    <col min="10515" max="10515" width="11.125" style="493" customWidth="1"/>
    <col min="10516" max="10745" width="10.625" style="493"/>
    <col min="10746" max="10753" width="0" style="493" hidden="1" customWidth="1"/>
    <col min="10754" max="10754" width="3.75" style="493" customWidth="1"/>
    <col min="10755" max="10755" width="3.875" style="493" customWidth="1"/>
    <col min="10756" max="10756" width="3.75" style="493" customWidth="1"/>
    <col min="10757" max="10757" width="12.75" style="493" customWidth="1"/>
    <col min="10758" max="10758" width="52.75" style="493" customWidth="1"/>
    <col min="10759" max="10762" width="0" style="493" hidden="1" customWidth="1"/>
    <col min="10763" max="10763" width="12.25" style="493" customWidth="1"/>
    <col min="10764" max="10764" width="6.375" style="493" customWidth="1"/>
    <col min="10765" max="10765" width="12.25" style="493" customWidth="1"/>
    <col min="10766" max="10766" width="0" style="493" hidden="1" customWidth="1"/>
    <col min="10767" max="10767" width="3.75" style="493" customWidth="1"/>
    <col min="10768" max="10768" width="11.125" style="493" bestFit="1" customWidth="1"/>
    <col min="10769" max="10770" width="10.625" style="493"/>
    <col min="10771" max="10771" width="11.125" style="493" customWidth="1"/>
    <col min="10772" max="11001" width="10.625" style="493"/>
    <col min="11002" max="11009" width="0" style="493" hidden="1" customWidth="1"/>
    <col min="11010" max="11010" width="3.75" style="493" customWidth="1"/>
    <col min="11011" max="11011" width="3.875" style="493" customWidth="1"/>
    <col min="11012" max="11012" width="3.75" style="493" customWidth="1"/>
    <col min="11013" max="11013" width="12.75" style="493" customWidth="1"/>
    <col min="11014" max="11014" width="52.75" style="493" customWidth="1"/>
    <col min="11015" max="11018" width="0" style="493" hidden="1" customWidth="1"/>
    <col min="11019" max="11019" width="12.25" style="493" customWidth="1"/>
    <col min="11020" max="11020" width="6.375" style="493" customWidth="1"/>
    <col min="11021" max="11021" width="12.25" style="493" customWidth="1"/>
    <col min="11022" max="11022" width="0" style="493" hidden="1" customWidth="1"/>
    <col min="11023" max="11023" width="3.75" style="493" customWidth="1"/>
    <col min="11024" max="11024" width="11.125" style="493" bestFit="1" customWidth="1"/>
    <col min="11025" max="11026" width="10.625" style="493"/>
    <col min="11027" max="11027" width="11.125" style="493" customWidth="1"/>
    <col min="11028" max="11257" width="10.625" style="493"/>
    <col min="11258" max="11265" width="0" style="493" hidden="1" customWidth="1"/>
    <col min="11266" max="11266" width="3.75" style="493" customWidth="1"/>
    <col min="11267" max="11267" width="3.875" style="493" customWidth="1"/>
    <col min="11268" max="11268" width="3.75" style="493" customWidth="1"/>
    <col min="11269" max="11269" width="12.75" style="493" customWidth="1"/>
    <col min="11270" max="11270" width="52.75" style="493" customWidth="1"/>
    <col min="11271" max="11274" width="0" style="493" hidden="1" customWidth="1"/>
    <col min="11275" max="11275" width="12.25" style="493" customWidth="1"/>
    <col min="11276" max="11276" width="6.375" style="493" customWidth="1"/>
    <col min="11277" max="11277" width="12.25" style="493" customWidth="1"/>
    <col min="11278" max="11278" width="0" style="493" hidden="1" customWidth="1"/>
    <col min="11279" max="11279" width="3.75" style="493" customWidth="1"/>
    <col min="11280" max="11280" width="11.125" style="493" bestFit="1" customWidth="1"/>
    <col min="11281" max="11282" width="10.625" style="493"/>
    <col min="11283" max="11283" width="11.125" style="493" customWidth="1"/>
    <col min="11284" max="11513" width="10.625" style="493"/>
    <col min="11514" max="11521" width="0" style="493" hidden="1" customWidth="1"/>
    <col min="11522" max="11522" width="3.75" style="493" customWidth="1"/>
    <col min="11523" max="11523" width="3.875" style="493" customWidth="1"/>
    <col min="11524" max="11524" width="3.75" style="493" customWidth="1"/>
    <col min="11525" max="11525" width="12.75" style="493" customWidth="1"/>
    <col min="11526" max="11526" width="52.75" style="493" customWidth="1"/>
    <col min="11527" max="11530" width="0" style="493" hidden="1" customWidth="1"/>
    <col min="11531" max="11531" width="12.25" style="493" customWidth="1"/>
    <col min="11532" max="11532" width="6.375" style="493" customWidth="1"/>
    <col min="11533" max="11533" width="12.25" style="493" customWidth="1"/>
    <col min="11534" max="11534" width="0" style="493" hidden="1" customWidth="1"/>
    <col min="11535" max="11535" width="3.75" style="493" customWidth="1"/>
    <col min="11536" max="11536" width="11.125" style="493" bestFit="1" customWidth="1"/>
    <col min="11537" max="11538" width="10.625" style="493"/>
    <col min="11539" max="11539" width="11.125" style="493" customWidth="1"/>
    <col min="11540" max="11769" width="10.625" style="493"/>
    <col min="11770" max="11777" width="0" style="493" hidden="1" customWidth="1"/>
    <col min="11778" max="11778" width="3.75" style="493" customWidth="1"/>
    <col min="11779" max="11779" width="3.875" style="493" customWidth="1"/>
    <col min="11780" max="11780" width="3.75" style="493" customWidth="1"/>
    <col min="11781" max="11781" width="12.75" style="493" customWidth="1"/>
    <col min="11782" max="11782" width="52.75" style="493" customWidth="1"/>
    <col min="11783" max="11786" width="0" style="493" hidden="1" customWidth="1"/>
    <col min="11787" max="11787" width="12.25" style="493" customWidth="1"/>
    <col min="11788" max="11788" width="6.375" style="493" customWidth="1"/>
    <col min="11789" max="11789" width="12.25" style="493" customWidth="1"/>
    <col min="11790" max="11790" width="0" style="493" hidden="1" customWidth="1"/>
    <col min="11791" max="11791" width="3.75" style="493" customWidth="1"/>
    <col min="11792" max="11792" width="11.125" style="493" bestFit="1" customWidth="1"/>
    <col min="11793" max="11794" width="10.625" style="493"/>
    <col min="11795" max="11795" width="11.125" style="493" customWidth="1"/>
    <col min="11796" max="12025" width="10.625" style="493"/>
    <col min="12026" max="12033" width="0" style="493" hidden="1" customWidth="1"/>
    <col min="12034" max="12034" width="3.75" style="493" customWidth="1"/>
    <col min="12035" max="12035" width="3.875" style="493" customWidth="1"/>
    <col min="12036" max="12036" width="3.75" style="493" customWidth="1"/>
    <col min="12037" max="12037" width="12.75" style="493" customWidth="1"/>
    <col min="12038" max="12038" width="52.75" style="493" customWidth="1"/>
    <col min="12039" max="12042" width="0" style="493" hidden="1" customWidth="1"/>
    <col min="12043" max="12043" width="12.25" style="493" customWidth="1"/>
    <col min="12044" max="12044" width="6.375" style="493" customWidth="1"/>
    <col min="12045" max="12045" width="12.25" style="493" customWidth="1"/>
    <col min="12046" max="12046" width="0" style="493" hidden="1" customWidth="1"/>
    <col min="12047" max="12047" width="3.75" style="493" customWidth="1"/>
    <col min="12048" max="12048" width="11.125" style="493" bestFit="1" customWidth="1"/>
    <col min="12049" max="12050" width="10.625" style="493"/>
    <col min="12051" max="12051" width="11.125" style="493" customWidth="1"/>
    <col min="12052" max="12281" width="10.625" style="493"/>
    <col min="12282" max="12289" width="0" style="493" hidden="1" customWidth="1"/>
    <col min="12290" max="12290" width="3.75" style="493" customWidth="1"/>
    <col min="12291" max="12291" width="3.875" style="493" customWidth="1"/>
    <col min="12292" max="12292" width="3.75" style="493" customWidth="1"/>
    <col min="12293" max="12293" width="12.75" style="493" customWidth="1"/>
    <col min="12294" max="12294" width="52.75" style="493" customWidth="1"/>
    <col min="12295" max="12298" width="0" style="493" hidden="1" customWidth="1"/>
    <col min="12299" max="12299" width="12.25" style="493" customWidth="1"/>
    <col min="12300" max="12300" width="6.375" style="493" customWidth="1"/>
    <col min="12301" max="12301" width="12.25" style="493" customWidth="1"/>
    <col min="12302" max="12302" width="0" style="493" hidden="1" customWidth="1"/>
    <col min="12303" max="12303" width="3.75" style="493" customWidth="1"/>
    <col min="12304" max="12304" width="11.125" style="493" bestFit="1" customWidth="1"/>
    <col min="12305" max="12306" width="10.625" style="493"/>
    <col min="12307" max="12307" width="11.125" style="493" customWidth="1"/>
    <col min="12308" max="12537" width="10.625" style="493"/>
    <col min="12538" max="12545" width="0" style="493" hidden="1" customWidth="1"/>
    <col min="12546" max="12546" width="3.75" style="493" customWidth="1"/>
    <col min="12547" max="12547" width="3.875" style="493" customWidth="1"/>
    <col min="12548" max="12548" width="3.75" style="493" customWidth="1"/>
    <col min="12549" max="12549" width="12.75" style="493" customWidth="1"/>
    <col min="12550" max="12550" width="52.75" style="493" customWidth="1"/>
    <col min="12551" max="12554" width="0" style="493" hidden="1" customWidth="1"/>
    <col min="12555" max="12555" width="12.25" style="493" customWidth="1"/>
    <col min="12556" max="12556" width="6.375" style="493" customWidth="1"/>
    <col min="12557" max="12557" width="12.25" style="493" customWidth="1"/>
    <col min="12558" max="12558" width="0" style="493" hidden="1" customWidth="1"/>
    <col min="12559" max="12559" width="3.75" style="493" customWidth="1"/>
    <col min="12560" max="12560" width="11.125" style="493" bestFit="1" customWidth="1"/>
    <col min="12561" max="12562" width="10.625" style="493"/>
    <col min="12563" max="12563" width="11.125" style="493" customWidth="1"/>
    <col min="12564" max="12793" width="10.625" style="493"/>
    <col min="12794" max="12801" width="0" style="493" hidden="1" customWidth="1"/>
    <col min="12802" max="12802" width="3.75" style="493" customWidth="1"/>
    <col min="12803" max="12803" width="3.875" style="493" customWidth="1"/>
    <col min="12804" max="12804" width="3.75" style="493" customWidth="1"/>
    <col min="12805" max="12805" width="12.75" style="493" customWidth="1"/>
    <col min="12806" max="12806" width="52.75" style="493" customWidth="1"/>
    <col min="12807" max="12810" width="0" style="493" hidden="1" customWidth="1"/>
    <col min="12811" max="12811" width="12.25" style="493" customWidth="1"/>
    <col min="12812" max="12812" width="6.375" style="493" customWidth="1"/>
    <col min="12813" max="12813" width="12.25" style="493" customWidth="1"/>
    <col min="12814" max="12814" width="0" style="493" hidden="1" customWidth="1"/>
    <col min="12815" max="12815" width="3.75" style="493" customWidth="1"/>
    <col min="12816" max="12816" width="11.125" style="493" bestFit="1" customWidth="1"/>
    <col min="12817" max="12818" width="10.625" style="493"/>
    <col min="12819" max="12819" width="11.125" style="493" customWidth="1"/>
    <col min="12820" max="13049" width="10.625" style="493"/>
    <col min="13050" max="13057" width="0" style="493" hidden="1" customWidth="1"/>
    <col min="13058" max="13058" width="3.75" style="493" customWidth="1"/>
    <col min="13059" max="13059" width="3.875" style="493" customWidth="1"/>
    <col min="13060" max="13060" width="3.75" style="493" customWidth="1"/>
    <col min="13061" max="13061" width="12.75" style="493" customWidth="1"/>
    <col min="13062" max="13062" width="52.75" style="493" customWidth="1"/>
    <col min="13063" max="13066" width="0" style="493" hidden="1" customWidth="1"/>
    <col min="13067" max="13067" width="12.25" style="493" customWidth="1"/>
    <col min="13068" max="13068" width="6.375" style="493" customWidth="1"/>
    <col min="13069" max="13069" width="12.25" style="493" customWidth="1"/>
    <col min="13070" max="13070" width="0" style="493" hidden="1" customWidth="1"/>
    <col min="13071" max="13071" width="3.75" style="493" customWidth="1"/>
    <col min="13072" max="13072" width="11.125" style="493" bestFit="1" customWidth="1"/>
    <col min="13073" max="13074" width="10.625" style="493"/>
    <col min="13075" max="13075" width="11.125" style="493" customWidth="1"/>
    <col min="13076" max="13305" width="10.625" style="493"/>
    <col min="13306" max="13313" width="0" style="493" hidden="1" customWidth="1"/>
    <col min="13314" max="13314" width="3.75" style="493" customWidth="1"/>
    <col min="13315" max="13315" width="3.875" style="493" customWidth="1"/>
    <col min="13316" max="13316" width="3.75" style="493" customWidth="1"/>
    <col min="13317" max="13317" width="12.75" style="493" customWidth="1"/>
    <col min="13318" max="13318" width="52.75" style="493" customWidth="1"/>
    <col min="13319" max="13322" width="0" style="493" hidden="1" customWidth="1"/>
    <col min="13323" max="13323" width="12.25" style="493" customWidth="1"/>
    <col min="13324" max="13324" width="6.375" style="493" customWidth="1"/>
    <col min="13325" max="13325" width="12.25" style="493" customWidth="1"/>
    <col min="13326" max="13326" width="0" style="493" hidden="1" customWidth="1"/>
    <col min="13327" max="13327" width="3.75" style="493" customWidth="1"/>
    <col min="13328" max="13328" width="11.125" style="493" bestFit="1" customWidth="1"/>
    <col min="13329" max="13330" width="10.625" style="493"/>
    <col min="13331" max="13331" width="11.125" style="493" customWidth="1"/>
    <col min="13332" max="13561" width="10.625" style="493"/>
    <col min="13562" max="13569" width="0" style="493" hidden="1" customWidth="1"/>
    <col min="13570" max="13570" width="3.75" style="493" customWidth="1"/>
    <col min="13571" max="13571" width="3.875" style="493" customWidth="1"/>
    <col min="13572" max="13572" width="3.75" style="493" customWidth="1"/>
    <col min="13573" max="13573" width="12.75" style="493" customWidth="1"/>
    <col min="13574" max="13574" width="52.75" style="493" customWidth="1"/>
    <col min="13575" max="13578" width="0" style="493" hidden="1" customWidth="1"/>
    <col min="13579" max="13579" width="12.25" style="493" customWidth="1"/>
    <col min="13580" max="13580" width="6.375" style="493" customWidth="1"/>
    <col min="13581" max="13581" width="12.25" style="493" customWidth="1"/>
    <col min="13582" max="13582" width="0" style="493" hidden="1" customWidth="1"/>
    <col min="13583" max="13583" width="3.75" style="493" customWidth="1"/>
    <col min="13584" max="13584" width="11.125" style="493" bestFit="1" customWidth="1"/>
    <col min="13585" max="13586" width="10.625" style="493"/>
    <col min="13587" max="13587" width="11.125" style="493" customWidth="1"/>
    <col min="13588" max="13817" width="10.625" style="493"/>
    <col min="13818" max="13825" width="0" style="493" hidden="1" customWidth="1"/>
    <col min="13826" max="13826" width="3.75" style="493" customWidth="1"/>
    <col min="13827" max="13827" width="3.875" style="493" customWidth="1"/>
    <col min="13828" max="13828" width="3.75" style="493" customWidth="1"/>
    <col min="13829" max="13829" width="12.75" style="493" customWidth="1"/>
    <col min="13830" max="13830" width="52.75" style="493" customWidth="1"/>
    <col min="13831" max="13834" width="0" style="493" hidden="1" customWidth="1"/>
    <col min="13835" max="13835" width="12.25" style="493" customWidth="1"/>
    <col min="13836" max="13836" width="6.375" style="493" customWidth="1"/>
    <col min="13837" max="13837" width="12.25" style="493" customWidth="1"/>
    <col min="13838" max="13838" width="0" style="493" hidden="1" customWidth="1"/>
    <col min="13839" max="13839" width="3.75" style="493" customWidth="1"/>
    <col min="13840" max="13840" width="11.125" style="493" bestFit="1" customWidth="1"/>
    <col min="13841" max="13842" width="10.625" style="493"/>
    <col min="13843" max="13843" width="11.125" style="493" customWidth="1"/>
    <col min="13844" max="14073" width="10.625" style="493"/>
    <col min="14074" max="14081" width="0" style="493" hidden="1" customWidth="1"/>
    <col min="14082" max="14082" width="3.75" style="493" customWidth="1"/>
    <col min="14083" max="14083" width="3.875" style="493" customWidth="1"/>
    <col min="14084" max="14084" width="3.75" style="493" customWidth="1"/>
    <col min="14085" max="14085" width="12.75" style="493" customWidth="1"/>
    <col min="14086" max="14086" width="52.75" style="493" customWidth="1"/>
    <col min="14087" max="14090" width="0" style="493" hidden="1" customWidth="1"/>
    <col min="14091" max="14091" width="12.25" style="493" customWidth="1"/>
    <col min="14092" max="14092" width="6.375" style="493" customWidth="1"/>
    <col min="14093" max="14093" width="12.25" style="493" customWidth="1"/>
    <col min="14094" max="14094" width="0" style="493" hidden="1" customWidth="1"/>
    <col min="14095" max="14095" width="3.75" style="493" customWidth="1"/>
    <col min="14096" max="14096" width="11.125" style="493" bestFit="1" customWidth="1"/>
    <col min="14097" max="14098" width="10.625" style="493"/>
    <col min="14099" max="14099" width="11.125" style="493" customWidth="1"/>
    <col min="14100" max="14329" width="10.625" style="493"/>
    <col min="14330" max="14337" width="0" style="493" hidden="1" customWidth="1"/>
    <col min="14338" max="14338" width="3.75" style="493" customWidth="1"/>
    <col min="14339" max="14339" width="3.875" style="493" customWidth="1"/>
    <col min="14340" max="14340" width="3.75" style="493" customWidth="1"/>
    <col min="14341" max="14341" width="12.75" style="493" customWidth="1"/>
    <col min="14342" max="14342" width="52.75" style="493" customWidth="1"/>
    <col min="14343" max="14346" width="0" style="493" hidden="1" customWidth="1"/>
    <col min="14347" max="14347" width="12.25" style="493" customWidth="1"/>
    <col min="14348" max="14348" width="6.375" style="493" customWidth="1"/>
    <col min="14349" max="14349" width="12.25" style="493" customWidth="1"/>
    <col min="14350" max="14350" width="0" style="493" hidden="1" customWidth="1"/>
    <col min="14351" max="14351" width="3.75" style="493" customWidth="1"/>
    <col min="14352" max="14352" width="11.125" style="493" bestFit="1" customWidth="1"/>
    <col min="14353" max="14354" width="10.625" style="493"/>
    <col min="14355" max="14355" width="11.125" style="493" customWidth="1"/>
    <col min="14356" max="14585" width="10.625" style="493"/>
    <col min="14586" max="14593" width="0" style="493" hidden="1" customWidth="1"/>
    <col min="14594" max="14594" width="3.75" style="493" customWidth="1"/>
    <col min="14595" max="14595" width="3.875" style="493" customWidth="1"/>
    <col min="14596" max="14596" width="3.75" style="493" customWidth="1"/>
    <col min="14597" max="14597" width="12.75" style="493" customWidth="1"/>
    <col min="14598" max="14598" width="52.75" style="493" customWidth="1"/>
    <col min="14599" max="14602" width="0" style="493" hidden="1" customWidth="1"/>
    <col min="14603" max="14603" width="12.25" style="493" customWidth="1"/>
    <col min="14604" max="14604" width="6.375" style="493" customWidth="1"/>
    <col min="14605" max="14605" width="12.25" style="493" customWidth="1"/>
    <col min="14606" max="14606" width="0" style="493" hidden="1" customWidth="1"/>
    <col min="14607" max="14607" width="3.75" style="493" customWidth="1"/>
    <col min="14608" max="14608" width="11.125" style="493" bestFit="1" customWidth="1"/>
    <col min="14609" max="14610" width="10.625" style="493"/>
    <col min="14611" max="14611" width="11.125" style="493" customWidth="1"/>
    <col min="14612" max="14841" width="10.625" style="493"/>
    <col min="14842" max="14849" width="0" style="493" hidden="1" customWidth="1"/>
    <col min="14850" max="14850" width="3.75" style="493" customWidth="1"/>
    <col min="14851" max="14851" width="3.875" style="493" customWidth="1"/>
    <col min="14852" max="14852" width="3.75" style="493" customWidth="1"/>
    <col min="14853" max="14853" width="12.75" style="493" customWidth="1"/>
    <col min="14854" max="14854" width="52.75" style="493" customWidth="1"/>
    <col min="14855" max="14858" width="0" style="493" hidden="1" customWidth="1"/>
    <col min="14859" max="14859" width="12.25" style="493" customWidth="1"/>
    <col min="14860" max="14860" width="6.375" style="493" customWidth="1"/>
    <col min="14861" max="14861" width="12.25" style="493" customWidth="1"/>
    <col min="14862" max="14862" width="0" style="493" hidden="1" customWidth="1"/>
    <col min="14863" max="14863" width="3.75" style="493" customWidth="1"/>
    <col min="14864" max="14864" width="11.125" style="493" bestFit="1" customWidth="1"/>
    <col min="14865" max="14866" width="10.625" style="493"/>
    <col min="14867" max="14867" width="11.125" style="493" customWidth="1"/>
    <col min="14868" max="15097" width="10.625" style="493"/>
    <col min="15098" max="15105" width="0" style="493" hidden="1" customWidth="1"/>
    <col min="15106" max="15106" width="3.75" style="493" customWidth="1"/>
    <col min="15107" max="15107" width="3.875" style="493" customWidth="1"/>
    <col min="15108" max="15108" width="3.75" style="493" customWidth="1"/>
    <col min="15109" max="15109" width="12.75" style="493" customWidth="1"/>
    <col min="15110" max="15110" width="52.75" style="493" customWidth="1"/>
    <col min="15111" max="15114" width="0" style="493" hidden="1" customWidth="1"/>
    <col min="15115" max="15115" width="12.25" style="493" customWidth="1"/>
    <col min="15116" max="15116" width="6.375" style="493" customWidth="1"/>
    <col min="15117" max="15117" width="12.25" style="493" customWidth="1"/>
    <col min="15118" max="15118" width="0" style="493" hidden="1" customWidth="1"/>
    <col min="15119" max="15119" width="3.75" style="493" customWidth="1"/>
    <col min="15120" max="15120" width="11.125" style="493" bestFit="1" customWidth="1"/>
    <col min="15121" max="15122" width="10.625" style="493"/>
    <col min="15123" max="15123" width="11.125" style="493" customWidth="1"/>
    <col min="15124" max="15353" width="10.625" style="493"/>
    <col min="15354" max="15361" width="0" style="493" hidden="1" customWidth="1"/>
    <col min="15362" max="15362" width="3.75" style="493" customWidth="1"/>
    <col min="15363" max="15363" width="3.875" style="493" customWidth="1"/>
    <col min="15364" max="15364" width="3.75" style="493" customWidth="1"/>
    <col min="15365" max="15365" width="12.75" style="493" customWidth="1"/>
    <col min="15366" max="15366" width="52.75" style="493" customWidth="1"/>
    <col min="15367" max="15370" width="0" style="493" hidden="1" customWidth="1"/>
    <col min="15371" max="15371" width="12.25" style="493" customWidth="1"/>
    <col min="15372" max="15372" width="6.375" style="493" customWidth="1"/>
    <col min="15373" max="15373" width="12.25" style="493" customWidth="1"/>
    <col min="15374" max="15374" width="0" style="493" hidden="1" customWidth="1"/>
    <col min="15375" max="15375" width="3.75" style="493" customWidth="1"/>
    <col min="15376" max="15376" width="11.125" style="493" bestFit="1" customWidth="1"/>
    <col min="15377" max="15378" width="10.625" style="493"/>
    <col min="15379" max="15379" width="11.125" style="493" customWidth="1"/>
    <col min="15380" max="15609" width="10.625" style="493"/>
    <col min="15610" max="15617" width="0" style="493" hidden="1" customWidth="1"/>
    <col min="15618" max="15618" width="3.75" style="493" customWidth="1"/>
    <col min="15619" max="15619" width="3.875" style="493" customWidth="1"/>
    <col min="15620" max="15620" width="3.75" style="493" customWidth="1"/>
    <col min="15621" max="15621" width="12.75" style="493" customWidth="1"/>
    <col min="15622" max="15622" width="52.75" style="493" customWidth="1"/>
    <col min="15623" max="15626" width="0" style="493" hidden="1" customWidth="1"/>
    <col min="15627" max="15627" width="12.25" style="493" customWidth="1"/>
    <col min="15628" max="15628" width="6.375" style="493" customWidth="1"/>
    <col min="15629" max="15629" width="12.25" style="493" customWidth="1"/>
    <col min="15630" max="15630" width="0" style="493" hidden="1" customWidth="1"/>
    <col min="15631" max="15631" width="3.75" style="493" customWidth="1"/>
    <col min="15632" max="15632" width="11.125" style="493" bestFit="1" customWidth="1"/>
    <col min="15633" max="15634" width="10.625" style="493"/>
    <col min="15635" max="15635" width="11.125" style="493" customWidth="1"/>
    <col min="15636" max="15865" width="10.625" style="493"/>
    <col min="15866" max="15873" width="0" style="493" hidden="1" customWidth="1"/>
    <col min="15874" max="15874" width="3.75" style="493" customWidth="1"/>
    <col min="15875" max="15875" width="3.875" style="493" customWidth="1"/>
    <col min="15876" max="15876" width="3.75" style="493" customWidth="1"/>
    <col min="15877" max="15877" width="12.75" style="493" customWidth="1"/>
    <col min="15878" max="15878" width="52.75" style="493" customWidth="1"/>
    <col min="15879" max="15882" width="0" style="493" hidden="1" customWidth="1"/>
    <col min="15883" max="15883" width="12.25" style="493" customWidth="1"/>
    <col min="15884" max="15884" width="6.375" style="493" customWidth="1"/>
    <col min="15885" max="15885" width="12.25" style="493" customWidth="1"/>
    <col min="15886" max="15886" width="0" style="493" hidden="1" customWidth="1"/>
    <col min="15887" max="15887" width="3.75" style="493" customWidth="1"/>
    <col min="15888" max="15888" width="11.125" style="493" bestFit="1" customWidth="1"/>
    <col min="15889" max="15890" width="10.625" style="493"/>
    <col min="15891" max="15891" width="11.125" style="493" customWidth="1"/>
    <col min="15892" max="16121" width="10.625" style="493"/>
    <col min="16122" max="16129" width="0" style="493" hidden="1" customWidth="1"/>
    <col min="16130" max="16130" width="3.75" style="493" customWidth="1"/>
    <col min="16131" max="16131" width="3.875" style="493" customWidth="1"/>
    <col min="16132" max="16132" width="3.75" style="493" customWidth="1"/>
    <col min="16133" max="16133" width="12.75" style="493" customWidth="1"/>
    <col min="16134" max="16134" width="52.75" style="493" customWidth="1"/>
    <col min="16135" max="16138" width="0" style="493" hidden="1" customWidth="1"/>
    <col min="16139" max="16139" width="12.25" style="493" customWidth="1"/>
    <col min="16140" max="16140" width="6.375" style="493" customWidth="1"/>
    <col min="16141" max="16141" width="12.25" style="493" customWidth="1"/>
    <col min="16142" max="16142" width="0" style="493" hidden="1" customWidth="1"/>
    <col min="16143" max="16143" width="3.75" style="493" customWidth="1"/>
    <col min="16144" max="16144" width="11.125" style="493" bestFit="1" customWidth="1"/>
    <col min="16145" max="16146" width="10.625" style="493"/>
    <col min="16147" max="16147" width="11.125" style="493" customWidth="1"/>
    <col min="16148" max="16384" width="10.6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2" t="s">
        <v>718</v>
      </c>
      <c r="M5" s="1312"/>
      <c r="N5" s="1312"/>
      <c r="O5" s="1312"/>
      <c r="P5" s="1312"/>
      <c r="Q5" s="1312"/>
      <c r="R5" s="1312"/>
      <c r="S5" s="1312"/>
      <c r="T5" s="1312"/>
      <c r="U5" s="633"/>
    </row>
    <row r="6" spans="1:29" ht="3" customHeight="1">
      <c r="J6" s="499"/>
      <c r="K6" s="499"/>
      <c r="L6" s="494"/>
      <c r="M6" s="494"/>
      <c r="N6" s="494"/>
      <c r="O6" s="498"/>
      <c r="P6" s="498"/>
      <c r="Q6" s="498"/>
      <c r="R6" s="498"/>
      <c r="S6" s="498"/>
      <c r="T6" s="498"/>
      <c r="U6" s="498"/>
      <c r="V6" s="502"/>
    </row>
    <row r="7" spans="1:29"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29"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551"/>
      <c r="V8" s="551"/>
      <c r="W8" s="489"/>
      <c r="X8" s="559"/>
      <c r="Y8" s="559"/>
      <c r="Z8" s="559"/>
      <c r="AA8" s="559"/>
      <c r="AB8" s="559"/>
      <c r="AC8" s="559"/>
    </row>
    <row r="9" spans="1:29"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551"/>
      <c r="V9" s="551"/>
      <c r="W9" s="489"/>
      <c r="X9" s="559"/>
      <c r="Y9" s="559"/>
      <c r="Z9" s="559"/>
      <c r="AA9" s="559"/>
      <c r="AB9" s="559"/>
      <c r="AC9" s="559"/>
    </row>
    <row r="10" spans="1:29"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29" s="539" customFormat="1" ht="11.4"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c r="AC11" s="559"/>
    </row>
    <row r="12" spans="1:29">
      <c r="J12" s="499"/>
      <c r="K12" s="499"/>
      <c r="L12" s="494"/>
      <c r="M12" s="494"/>
      <c r="N12" s="472"/>
      <c r="O12" s="1290"/>
      <c r="P12" s="1290"/>
      <c r="Q12" s="1290"/>
      <c r="R12" s="1290"/>
      <c r="S12" s="1290"/>
      <c r="T12" s="1290"/>
      <c r="U12" s="1290"/>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296" t="s">
        <v>91</v>
      </c>
      <c r="M14" s="1296" t="s">
        <v>603</v>
      </c>
      <c r="N14" s="630"/>
      <c r="O14" s="1297" t="s">
        <v>605</v>
      </c>
      <c r="P14" s="1298"/>
      <c r="Q14" s="1298"/>
      <c r="R14" s="1298"/>
      <c r="S14" s="1298"/>
      <c r="T14" s="1299"/>
      <c r="U14" s="1307" t="s">
        <v>339</v>
      </c>
      <c r="V14" s="1293" t="s">
        <v>274</v>
      </c>
      <c r="W14" s="1231"/>
    </row>
    <row r="15" spans="1:29" ht="14.25" customHeight="1">
      <c r="J15" s="499"/>
      <c r="K15" s="499"/>
      <c r="L15" s="1296"/>
      <c r="M15" s="1296"/>
      <c r="N15" s="631"/>
      <c r="O15" s="1302" t="s">
        <v>579</v>
      </c>
      <c r="P15" s="1300" t="s">
        <v>270</v>
      </c>
      <c r="Q15" s="1301"/>
      <c r="R15" s="1304" t="s">
        <v>616</v>
      </c>
      <c r="S15" s="1305"/>
      <c r="T15" s="1306"/>
      <c r="U15" s="1308"/>
      <c r="V15" s="1294"/>
      <c r="W15" s="1231"/>
    </row>
    <row r="16" spans="1:29" ht="33.75" customHeight="1">
      <c r="J16" s="499"/>
      <c r="K16" s="499"/>
      <c r="L16" s="1296"/>
      <c r="M16" s="1296"/>
      <c r="N16" s="632"/>
      <c r="O16" s="1303"/>
      <c r="P16" s="505" t="s">
        <v>580</v>
      </c>
      <c r="Q16" s="505" t="s">
        <v>6</v>
      </c>
      <c r="R16" s="506" t="s">
        <v>273</v>
      </c>
      <c r="S16" s="1291" t="s">
        <v>272</v>
      </c>
      <c r="T16" s="1292"/>
      <c r="U16" s="1309"/>
      <c r="V16" s="1295"/>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9" ht="22.8">
      <c r="A18" s="1315">
        <v>1</v>
      </c>
      <c r="B18" s="813"/>
      <c r="C18" s="813"/>
      <c r="D18" s="813"/>
      <c r="E18" s="814"/>
      <c r="F18" s="815"/>
      <c r="G18" s="815"/>
      <c r="H18" s="815"/>
      <c r="I18" s="816"/>
      <c r="J18" s="811"/>
      <c r="K18" s="818"/>
      <c r="L18" s="562">
        <f>mergeValue(A18)</f>
        <v>1</v>
      </c>
      <c r="M18" s="610" t="s">
        <v>19</v>
      </c>
      <c r="N18" s="615"/>
      <c r="O18" s="1316"/>
      <c r="P18" s="1316"/>
      <c r="Q18" s="1316"/>
      <c r="R18" s="1316"/>
      <c r="S18" s="1316"/>
      <c r="T18" s="1316"/>
      <c r="U18" s="1316"/>
      <c r="V18" s="1316"/>
      <c r="W18" s="1130" t="s">
        <v>719</v>
      </c>
      <c r="Y18" s="558"/>
      <c r="Z18" s="558" t="str">
        <f t="shared" ref="Z18:Z31" si="0">IF(M18="","",M18 )</f>
        <v>Наименование тарифа</v>
      </c>
      <c r="AA18" s="558"/>
      <c r="AB18" s="558"/>
      <c r="AC18" s="558"/>
    </row>
    <row r="19" spans="1:29" ht="34.200000000000003">
      <c r="A19" s="1315"/>
      <c r="B19" s="1315">
        <v>1</v>
      </c>
      <c r="C19" s="813"/>
      <c r="D19" s="813"/>
      <c r="E19" s="815"/>
      <c r="F19" s="815"/>
      <c r="G19" s="815"/>
      <c r="H19" s="815"/>
      <c r="I19" s="810"/>
      <c r="J19" s="809"/>
      <c r="K19" s="812"/>
      <c r="L19" s="562" t="str">
        <f>mergeValue(A19) &amp;"."&amp; mergeValue(B19)</f>
        <v>1.1</v>
      </c>
      <c r="M19" s="516" t="s">
        <v>15</v>
      </c>
      <c r="N19" s="615"/>
      <c r="O19" s="1316"/>
      <c r="P19" s="1316"/>
      <c r="Q19" s="1316"/>
      <c r="R19" s="1316"/>
      <c r="S19" s="1316"/>
      <c r="T19" s="1316"/>
      <c r="U19" s="1316"/>
      <c r="V19" s="1316"/>
      <c r="W19" s="1130" t="s">
        <v>460</v>
      </c>
      <c r="Y19" s="558"/>
      <c r="Z19" s="558" t="str">
        <f t="shared" si="0"/>
        <v>Территория действия тарифа</v>
      </c>
      <c r="AA19" s="558"/>
      <c r="AB19" s="558"/>
      <c r="AC19" s="558"/>
    </row>
    <row r="20" spans="1:29" ht="22.8">
      <c r="A20" s="1315"/>
      <c r="B20" s="1315"/>
      <c r="C20" s="1315">
        <v>1</v>
      </c>
      <c r="D20" s="813"/>
      <c r="E20" s="815"/>
      <c r="F20" s="815"/>
      <c r="G20" s="815"/>
      <c r="H20" s="815"/>
      <c r="I20" s="817"/>
      <c r="J20" s="809"/>
      <c r="K20" s="812"/>
      <c r="L20" s="562" t="str">
        <f>mergeValue(A20) &amp;"."&amp; mergeValue(B20)&amp;"."&amp; mergeValue(C20)</f>
        <v>1.1.1</v>
      </c>
      <c r="M20" s="517" t="s">
        <v>7</v>
      </c>
      <c r="N20" s="615"/>
      <c r="O20" s="1316"/>
      <c r="P20" s="1316"/>
      <c r="Q20" s="1316"/>
      <c r="R20" s="1316"/>
      <c r="S20" s="1316"/>
      <c r="T20" s="1316"/>
      <c r="U20" s="1316"/>
      <c r="V20" s="1316"/>
      <c r="W20" s="1130" t="s">
        <v>601</v>
      </c>
      <c r="Y20" s="558"/>
      <c r="Z20" s="558" t="str">
        <f t="shared" si="0"/>
        <v xml:space="preserve">Наименование системы теплоснабжения </v>
      </c>
      <c r="AA20" s="558"/>
      <c r="AB20" s="558"/>
      <c r="AC20" s="558"/>
    </row>
    <row r="21" spans="1:29" ht="22.8">
      <c r="A21" s="1315"/>
      <c r="B21" s="1315"/>
      <c r="C21" s="1315"/>
      <c r="D21" s="1315">
        <v>1</v>
      </c>
      <c r="E21" s="815"/>
      <c r="F21" s="815"/>
      <c r="G21" s="815"/>
      <c r="H21" s="815"/>
      <c r="I21" s="817"/>
      <c r="J21" s="809"/>
      <c r="K21" s="812"/>
      <c r="L21" s="562" t="str">
        <f>mergeValue(A21) &amp;"."&amp; mergeValue(B21)&amp;"."&amp; mergeValue(C21)&amp;"."&amp; mergeValue(D21)</f>
        <v>1.1.1.1</v>
      </c>
      <c r="M21" s="518" t="s">
        <v>21</v>
      </c>
      <c r="N21" s="615"/>
      <c r="O21" s="1316"/>
      <c r="P21" s="1316"/>
      <c r="Q21" s="1316"/>
      <c r="R21" s="1316"/>
      <c r="S21" s="1316"/>
      <c r="T21" s="1316"/>
      <c r="U21" s="1316"/>
      <c r="V21" s="1316"/>
      <c r="W21" s="1130" t="s">
        <v>602</v>
      </c>
      <c r="Y21" s="558"/>
      <c r="Z21" s="558" t="str">
        <f t="shared" si="0"/>
        <v xml:space="preserve">Источник тепловой энергии  </v>
      </c>
      <c r="AA21" s="558"/>
      <c r="AB21" s="558"/>
      <c r="AC21" s="558"/>
    </row>
    <row r="22" spans="1:29" ht="79.8">
      <c r="A22" s="1315"/>
      <c r="B22" s="1315"/>
      <c r="C22" s="1315"/>
      <c r="D22" s="1315"/>
      <c r="E22" s="1315">
        <v>1</v>
      </c>
      <c r="F22" s="815"/>
      <c r="G22" s="815"/>
      <c r="H22" s="813">
        <v>1</v>
      </c>
      <c r="I22" s="1315">
        <v>1</v>
      </c>
      <c r="J22" s="815"/>
      <c r="K22" s="820"/>
      <c r="L22" s="562" t="str">
        <f>mergeValue(A22) &amp;"."&amp; mergeValue(B22)&amp;"."&amp; mergeValue(C22)&amp;"."&amp; mergeValue(D22)&amp;"."&amp; mergeValue(E22)</f>
        <v>1.1.1.1.1</v>
      </c>
      <c r="M22" s="524" t="s">
        <v>8</v>
      </c>
      <c r="N22" s="615"/>
      <c r="O22" s="1317"/>
      <c r="P22" s="1317"/>
      <c r="Q22" s="1317"/>
      <c r="R22" s="1317"/>
      <c r="S22" s="1317"/>
      <c r="T22" s="1317"/>
      <c r="U22" s="1317"/>
      <c r="V22" s="1317"/>
      <c r="W22" s="1130"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45.6">
      <c r="A23" s="1315"/>
      <c r="B23" s="1315"/>
      <c r="C23" s="1315"/>
      <c r="D23" s="1315"/>
      <c r="E23" s="1315"/>
      <c r="F23" s="1315">
        <v>1</v>
      </c>
      <c r="G23" s="813"/>
      <c r="H23" s="813"/>
      <c r="I23" s="1315"/>
      <c r="J23" s="1315">
        <v>1</v>
      </c>
      <c r="K23" s="821"/>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1130" t="s">
        <v>721</v>
      </c>
      <c r="Y23" s="558"/>
      <c r="Z23" s="558" t="str">
        <f t="shared" si="0"/>
        <v>Группа потребителей</v>
      </c>
      <c r="AA23" s="558"/>
      <c r="AB23" s="558"/>
      <c r="AC23" s="558"/>
    </row>
    <row r="24" spans="1:29" ht="122.1" customHeight="1">
      <c r="A24" s="1315"/>
      <c r="B24" s="1315"/>
      <c r="C24" s="1315"/>
      <c r="D24" s="1315"/>
      <c r="E24" s="1315"/>
      <c r="F24" s="1315"/>
      <c r="G24" s="813">
        <v>1</v>
      </c>
      <c r="H24" s="813"/>
      <c r="I24" s="1315"/>
      <c r="J24" s="1315"/>
      <c r="K24" s="821">
        <v>1</v>
      </c>
      <c r="L24" s="562" t="str">
        <f>mergeValue(A24) &amp;"."&amp; mergeValue(B24)&amp;"."&amp; mergeValue(C24)&amp;"."&amp; mergeValue(D24)&amp;"."&amp; mergeValue(E24)&amp;"."&amp; mergeValue(F24)&amp;"."&amp; mergeValue(G24)</f>
        <v>1.1.1.1.1.1.1</v>
      </c>
      <c r="M24" s="1089"/>
      <c r="N24" s="615"/>
      <c r="O24" s="532"/>
      <c r="P24" s="532"/>
      <c r="Q24" s="1040"/>
      <c r="R24" s="1310"/>
      <c r="S24" s="1311" t="s">
        <v>83</v>
      </c>
      <c r="T24" s="1310"/>
      <c r="U24" s="1311" t="s">
        <v>84</v>
      </c>
      <c r="V24" s="532"/>
      <c r="W24" s="1285" t="s">
        <v>722</v>
      </c>
      <c r="X24" s="554" t="str">
        <f>strCheckDate(O25:V25)</f>
        <v/>
      </c>
      <c r="Y24" s="558"/>
      <c r="Z24" s="558" t="str">
        <f t="shared" si="0"/>
        <v/>
      </c>
      <c r="AA24" s="558"/>
      <c r="AB24" s="558"/>
      <c r="AC24" s="558"/>
    </row>
    <row r="25" spans="1:29" ht="11.4" hidden="1">
      <c r="A25" s="1315"/>
      <c r="B25" s="1315"/>
      <c r="C25" s="1315"/>
      <c r="D25" s="1315"/>
      <c r="E25" s="1315"/>
      <c r="F25" s="1315"/>
      <c r="G25" s="813"/>
      <c r="H25" s="813"/>
      <c r="I25" s="1315"/>
      <c r="J25" s="1315"/>
      <c r="K25" s="821"/>
      <c r="L25" s="569"/>
      <c r="M25" s="615"/>
      <c r="N25" s="615"/>
      <c r="O25" s="532"/>
      <c r="P25" s="532"/>
      <c r="Q25" s="553" t="str">
        <f>R24 &amp; "-" &amp; T24</f>
        <v>-</v>
      </c>
      <c r="R25" s="1310"/>
      <c r="S25" s="1311"/>
      <c r="T25" s="1310"/>
      <c r="U25" s="1311"/>
      <c r="V25" s="532"/>
      <c r="W25" s="1286"/>
      <c r="Y25" s="558"/>
      <c r="Z25" s="558" t="str">
        <f t="shared" si="0"/>
        <v/>
      </c>
      <c r="AA25" s="558"/>
      <c r="AB25" s="558"/>
      <c r="AC25" s="558"/>
    </row>
    <row r="26" spans="1:29" ht="15" customHeight="1">
      <c r="A26" s="1315"/>
      <c r="B26" s="1315"/>
      <c r="C26" s="1315"/>
      <c r="D26" s="1315"/>
      <c r="E26" s="1315"/>
      <c r="F26" s="1315"/>
      <c r="G26" s="815"/>
      <c r="H26" s="813"/>
      <c r="I26" s="1315"/>
      <c r="J26" s="1315"/>
      <c r="K26" s="820"/>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c r="AC26" s="558"/>
    </row>
    <row r="27" spans="1:29" ht="15" customHeight="1">
      <c r="A27" s="1315"/>
      <c r="B27" s="1315"/>
      <c r="C27" s="1315"/>
      <c r="D27" s="1315"/>
      <c r="E27" s="1315"/>
      <c r="F27" s="815"/>
      <c r="G27" s="815"/>
      <c r="H27" s="813"/>
      <c r="I27" s="131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5"/>
      <c r="B28" s="1315"/>
      <c r="C28" s="1315"/>
      <c r="D28" s="131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5"/>
      <c r="B29" s="1315"/>
      <c r="C29" s="131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5"/>
      <c r="B30" s="131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4">
      <c r="A33" s="493"/>
      <c r="B33" s="493"/>
      <c r="C33" s="493"/>
      <c r="D33" s="493"/>
      <c r="E33" s="493"/>
      <c r="F33" s="493"/>
      <c r="G33" s="493"/>
      <c r="H33" s="493"/>
      <c r="I33" s="493"/>
      <c r="J33" s="493"/>
      <c r="K33" s="493"/>
      <c r="X33" s="493"/>
      <c r="Y33" s="493"/>
      <c r="Z33" s="493"/>
      <c r="AA33" s="493"/>
      <c r="AB33" s="493"/>
      <c r="AC33" s="493"/>
    </row>
    <row r="34" spans="1:29" ht="90"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625" defaultRowHeight="13.8"/>
  <cols>
    <col min="1" max="1" width="3.75" style="962" hidden="1" customWidth="1"/>
    <col min="2" max="4" width="3.75" style="956" hidden="1" customWidth="1"/>
    <col min="5" max="5" width="3.75" style="760" customWidth="1"/>
    <col min="6" max="6" width="9.75" style="938" customWidth="1"/>
    <col min="7" max="7" width="37.75" style="938" customWidth="1"/>
    <col min="8" max="8" width="66.875" style="938" customWidth="1"/>
    <col min="9" max="9" width="115.75" style="938" customWidth="1"/>
    <col min="10" max="11" width="10.625" style="956"/>
    <col min="12" max="12" width="11.125" style="956" customWidth="1"/>
    <col min="13" max="20" width="10.625" style="956"/>
    <col min="21" max="16384" width="10.625" style="938"/>
  </cols>
  <sheetData>
    <row r="1" spans="1:20" ht="3" customHeight="1">
      <c r="A1" s="962" t="s">
        <v>48</v>
      </c>
    </row>
    <row r="2" spans="1:20" ht="22.2">
      <c r="F2" s="1279" t="s">
        <v>471</v>
      </c>
      <c r="G2" s="1280"/>
      <c r="H2" s="1281"/>
      <c r="I2" s="757"/>
    </row>
    <row r="3" spans="1:20" ht="3" customHeight="1"/>
    <row r="4" spans="1:20" s="955" customFormat="1" ht="11.4">
      <c r="A4" s="961"/>
      <c r="B4" s="961"/>
      <c r="C4" s="961"/>
      <c r="D4" s="961"/>
      <c r="F4" s="1231" t="s">
        <v>445</v>
      </c>
      <c r="G4" s="1231"/>
      <c r="H4" s="1231"/>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600000000000001">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6">
      <c r="A8" s="1283">
        <v>1</v>
      </c>
      <c r="B8" s="961"/>
      <c r="C8" s="961"/>
      <c r="D8" s="961"/>
      <c r="F8" s="977" t="str">
        <f>"2." &amp;mergeValue(A8)</f>
        <v>2.1</v>
      </c>
      <c r="G8" s="766" t="s">
        <v>474</v>
      </c>
      <c r="H8" s="975" t="str">
        <f>IF('Перечень тарифов'!R21="","наименование отсутствует","" &amp; 'Перечень тарифов'!R21 &amp; "")</f>
        <v>наименование отсутствует</v>
      </c>
      <c r="I8" s="767" t="s">
        <v>569</v>
      </c>
      <c r="J8" s="584"/>
      <c r="K8" s="961"/>
      <c r="L8" s="961"/>
      <c r="M8" s="961"/>
      <c r="N8" s="961"/>
      <c r="O8" s="961"/>
      <c r="P8" s="961"/>
      <c r="Q8" s="961"/>
      <c r="R8" s="961"/>
      <c r="S8" s="961"/>
      <c r="T8" s="961"/>
    </row>
    <row r="9" spans="1:20" s="955" customFormat="1" ht="22.8">
      <c r="A9" s="1283"/>
      <c r="B9" s="961"/>
      <c r="C9" s="961"/>
      <c r="D9" s="961"/>
      <c r="F9" s="977" t="str">
        <f>"3." &amp;mergeValue(A9)</f>
        <v>3.1</v>
      </c>
      <c r="G9" s="766" t="s">
        <v>475</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567</v>
      </c>
      <c r="J9" s="584"/>
      <c r="K9" s="961"/>
      <c r="L9" s="961"/>
      <c r="M9" s="961"/>
      <c r="N9" s="961"/>
      <c r="O9" s="961"/>
      <c r="P9" s="961"/>
      <c r="Q9" s="961"/>
      <c r="R9" s="961"/>
      <c r="S9" s="961"/>
      <c r="T9" s="961"/>
    </row>
    <row r="10" spans="1:20" s="955" customFormat="1" ht="22.8">
      <c r="A10" s="1283"/>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600000000000001">
      <c r="A11" s="1283"/>
      <c r="B11" s="1283">
        <v>1</v>
      </c>
      <c r="C11" s="971"/>
      <c r="D11" s="971"/>
      <c r="F11" s="977" t="str">
        <f>"4."&amp;mergeValue(A11) &amp;"."&amp;mergeValue(B11)</f>
        <v>4.1.1</v>
      </c>
      <c r="G11" s="778" t="s">
        <v>571</v>
      </c>
      <c r="H11" s="975" t="str">
        <f>IF(region_name="","",region_name)</f>
        <v>Самарская область</v>
      </c>
      <c r="I11" s="767" t="s">
        <v>479</v>
      </c>
      <c r="J11" s="584"/>
      <c r="K11" s="961"/>
      <c r="L11" s="961"/>
      <c r="M11" s="961"/>
      <c r="N11" s="961"/>
      <c r="O11" s="961"/>
      <c r="P11" s="961"/>
      <c r="Q11" s="961"/>
      <c r="R11" s="961"/>
      <c r="S11" s="961"/>
      <c r="T11" s="961"/>
    </row>
    <row r="12" spans="1:20" s="955" customFormat="1" ht="22.8">
      <c r="A12" s="1283"/>
      <c r="B12" s="1283"/>
      <c r="C12" s="1283">
        <v>1</v>
      </c>
      <c r="D12" s="971"/>
      <c r="F12" s="977" t="str">
        <f>"4."&amp;mergeValue(A12) &amp;"."&amp;mergeValue(B12)&amp;"."&amp;mergeValue(C12)</f>
        <v>4.1.1.1</v>
      </c>
      <c r="G12" s="768" t="s">
        <v>477</v>
      </c>
      <c r="H12" s="975" t="str">
        <f>IF(Территории!H13="","","" &amp; Территории!H13 &amp; "")</f>
        <v>городской округ Тольятти</v>
      </c>
      <c r="I12" s="767" t="s">
        <v>480</v>
      </c>
      <c r="J12" s="584"/>
      <c r="K12" s="961"/>
      <c r="L12" s="961"/>
      <c r="M12" s="961"/>
      <c r="N12" s="961"/>
      <c r="O12" s="961"/>
      <c r="P12" s="961"/>
      <c r="Q12" s="961"/>
      <c r="R12" s="961"/>
      <c r="S12" s="961"/>
      <c r="T12" s="961"/>
    </row>
    <row r="13" spans="1:20" s="955" customFormat="1" ht="57">
      <c r="A13" s="1283"/>
      <c r="B13" s="1283"/>
      <c r="C13" s="1283"/>
      <c r="D13" s="971">
        <v>1</v>
      </c>
      <c r="F13" s="977" t="str">
        <f>"4."&amp;mergeValue(A13) &amp;"."&amp;mergeValue(B13)&amp;"."&amp;mergeValue(C13)&amp;"."&amp;mergeValue(D13)</f>
        <v>4.1.1.1.1</v>
      </c>
      <c r="G13" s="769" t="s">
        <v>478</v>
      </c>
      <c r="H13" s="975" t="str">
        <f>IF(Территории!R14="","","" &amp; Территории!R14 &amp; "")</f>
        <v>городской округ Тольятти (36740000)</v>
      </c>
      <c r="I13" s="1185"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8" t="s">
        <v>572</v>
      </c>
      <c r="H15" s="1278"/>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BE30"/>
  <sheetViews>
    <sheetView showGridLines="0" topLeftCell="M8" zoomScaleNormal="100" workbookViewId="0">
      <selection activeCell="AO26" sqref="AO26"/>
    </sheetView>
  </sheetViews>
  <sheetFormatPr defaultColWidth="10.625" defaultRowHeight="13.8"/>
  <cols>
    <col min="1" max="6" width="10.625" style="956" hidden="1" customWidth="1"/>
    <col min="7" max="8" width="9.125" style="962" hidden="1" customWidth="1"/>
    <col min="9" max="9" width="3.75" style="944" customWidth="1"/>
    <col min="10" max="11" width="3.75" style="760" customWidth="1"/>
    <col min="12" max="12" width="12.75" style="938" customWidth="1"/>
    <col min="13" max="13" width="44.75" style="938" customWidth="1"/>
    <col min="14" max="14" width="1.75" style="938" hidden="1" customWidth="1"/>
    <col min="15" max="15" width="29.75" style="938" customWidth="1"/>
    <col min="16" max="17" width="23.75" style="938" hidden="1" customWidth="1"/>
    <col min="18" max="18" width="11.75" style="938" customWidth="1"/>
    <col min="19" max="19" width="3.75" style="938" customWidth="1"/>
    <col min="20" max="20" width="11.75" style="938" customWidth="1"/>
    <col min="21" max="21" width="8.625" style="938" customWidth="1"/>
    <col min="22" max="22" width="29.75" style="1074" customWidth="1"/>
    <col min="23" max="24" width="23.75" style="1074" hidden="1" customWidth="1"/>
    <col min="25" max="25" width="11.75" style="1074" customWidth="1"/>
    <col min="26" max="26" width="3.75" style="1074" customWidth="1"/>
    <col min="27" max="27" width="11.75" style="1074" customWidth="1"/>
    <col min="28" max="28" width="8.625" style="1074" customWidth="1"/>
    <col min="29" max="29" width="29.75" style="1074" customWidth="1"/>
    <col min="30" max="31" width="23.75" style="1074" hidden="1" customWidth="1"/>
    <col min="32" max="32" width="11.75" style="1074" customWidth="1"/>
    <col min="33" max="33" width="3.75" style="1074" customWidth="1"/>
    <col min="34" max="34" width="11.75" style="1074" customWidth="1"/>
    <col min="35" max="35" width="8.625" style="1074" customWidth="1"/>
    <col min="36" max="36" width="29.75" style="1074" customWidth="1"/>
    <col min="37" max="38" width="23.75" style="1074" hidden="1" customWidth="1"/>
    <col min="39" max="39" width="11.75" style="1074" customWidth="1"/>
    <col min="40" max="40" width="3.75" style="1074" customWidth="1"/>
    <col min="41" max="41" width="11.75" style="1074" customWidth="1"/>
    <col min="42" max="42" width="8.625" style="1074" hidden="1" customWidth="1"/>
    <col min="43" max="43" width="4.75" style="938" customWidth="1"/>
    <col min="44" max="44" width="115.75" style="938" customWidth="1"/>
    <col min="45" max="46" width="10.625" style="956"/>
    <col min="47" max="47" width="11.125" style="956" customWidth="1"/>
    <col min="48" max="55" width="10.625" style="956"/>
    <col min="56" max="277" width="10.625" style="938"/>
    <col min="278" max="285" width="0" style="938" hidden="1" customWidth="1"/>
    <col min="286" max="286" width="3.75" style="938" customWidth="1"/>
    <col min="287" max="287" width="3.875" style="938" customWidth="1"/>
    <col min="288" max="288" width="3.75" style="938" customWidth="1"/>
    <col min="289" max="289" width="12.75" style="938" customWidth="1"/>
    <col min="290" max="290" width="52.75" style="938" customWidth="1"/>
    <col min="291" max="294" width="0" style="938" hidden="1" customWidth="1"/>
    <col min="295" max="295" width="12.25" style="938" customWidth="1"/>
    <col min="296" max="296" width="6.375" style="938" customWidth="1"/>
    <col min="297" max="297" width="12.25" style="938" customWidth="1"/>
    <col min="298" max="298" width="0" style="938" hidden="1" customWidth="1"/>
    <col min="299" max="299" width="3.75" style="938" customWidth="1"/>
    <col min="300" max="300" width="11.125" style="938" bestFit="1" customWidth="1"/>
    <col min="301" max="302" width="10.625" style="938"/>
    <col min="303" max="303" width="11.125" style="938" customWidth="1"/>
    <col min="304" max="533" width="10.625" style="938"/>
    <col min="534" max="541" width="0" style="938" hidden="1" customWidth="1"/>
    <col min="542" max="542" width="3.75" style="938" customWidth="1"/>
    <col min="543" max="543" width="3.875" style="938" customWidth="1"/>
    <col min="544" max="544" width="3.75" style="938" customWidth="1"/>
    <col min="545" max="545" width="12.75" style="938" customWidth="1"/>
    <col min="546" max="546" width="52.75" style="938" customWidth="1"/>
    <col min="547" max="550" width="0" style="938" hidden="1" customWidth="1"/>
    <col min="551" max="551" width="12.25" style="938" customWidth="1"/>
    <col min="552" max="552" width="6.375" style="938" customWidth="1"/>
    <col min="553" max="553" width="12.25" style="938" customWidth="1"/>
    <col min="554" max="554" width="0" style="938" hidden="1" customWidth="1"/>
    <col min="555" max="555" width="3.75" style="938" customWidth="1"/>
    <col min="556" max="556" width="11.125" style="938" bestFit="1" customWidth="1"/>
    <col min="557" max="558" width="10.625" style="938"/>
    <col min="559" max="559" width="11.125" style="938" customWidth="1"/>
    <col min="560" max="789" width="10.625" style="938"/>
    <col min="790" max="797" width="0" style="938" hidden="1" customWidth="1"/>
    <col min="798" max="798" width="3.75" style="938" customWidth="1"/>
    <col min="799" max="799" width="3.875" style="938" customWidth="1"/>
    <col min="800" max="800" width="3.75" style="938" customWidth="1"/>
    <col min="801" max="801" width="12.75" style="938" customWidth="1"/>
    <col min="802" max="802" width="52.75" style="938" customWidth="1"/>
    <col min="803" max="806" width="0" style="938" hidden="1" customWidth="1"/>
    <col min="807" max="807" width="12.25" style="938" customWidth="1"/>
    <col min="808" max="808" width="6.375" style="938" customWidth="1"/>
    <col min="809" max="809" width="12.25" style="938" customWidth="1"/>
    <col min="810" max="810" width="0" style="938" hidden="1" customWidth="1"/>
    <col min="811" max="811" width="3.75" style="938" customWidth="1"/>
    <col min="812" max="812" width="11.125" style="938" bestFit="1" customWidth="1"/>
    <col min="813" max="814" width="10.625" style="938"/>
    <col min="815" max="815" width="11.125" style="938" customWidth="1"/>
    <col min="816" max="1045" width="10.625" style="938"/>
    <col min="1046" max="1053" width="0" style="938" hidden="1" customWidth="1"/>
    <col min="1054" max="1054" width="3.75" style="938" customWidth="1"/>
    <col min="1055" max="1055" width="3.875" style="938" customWidth="1"/>
    <col min="1056" max="1056" width="3.75" style="938" customWidth="1"/>
    <col min="1057" max="1057" width="12.75" style="938" customWidth="1"/>
    <col min="1058" max="1058" width="52.75" style="938" customWidth="1"/>
    <col min="1059" max="1062" width="0" style="938" hidden="1" customWidth="1"/>
    <col min="1063" max="1063" width="12.25" style="938" customWidth="1"/>
    <col min="1064" max="1064" width="6.375" style="938" customWidth="1"/>
    <col min="1065" max="1065" width="12.25" style="938" customWidth="1"/>
    <col min="1066" max="1066" width="0" style="938" hidden="1" customWidth="1"/>
    <col min="1067" max="1067" width="3.75" style="938" customWidth="1"/>
    <col min="1068" max="1068" width="11.125" style="938" bestFit="1" customWidth="1"/>
    <col min="1069" max="1070" width="10.625" style="938"/>
    <col min="1071" max="1071" width="11.125" style="938" customWidth="1"/>
    <col min="1072" max="1301" width="10.625" style="938"/>
    <col min="1302" max="1309" width="0" style="938" hidden="1" customWidth="1"/>
    <col min="1310" max="1310" width="3.75" style="938" customWidth="1"/>
    <col min="1311" max="1311" width="3.875" style="938" customWidth="1"/>
    <col min="1312" max="1312" width="3.75" style="938" customWidth="1"/>
    <col min="1313" max="1313" width="12.75" style="938" customWidth="1"/>
    <col min="1314" max="1314" width="52.75" style="938" customWidth="1"/>
    <col min="1315" max="1318" width="0" style="938" hidden="1" customWidth="1"/>
    <col min="1319" max="1319" width="12.25" style="938" customWidth="1"/>
    <col min="1320" max="1320" width="6.375" style="938" customWidth="1"/>
    <col min="1321" max="1321" width="12.25" style="938" customWidth="1"/>
    <col min="1322" max="1322" width="0" style="938" hidden="1" customWidth="1"/>
    <col min="1323" max="1323" width="3.75" style="938" customWidth="1"/>
    <col min="1324" max="1324" width="11.125" style="938" bestFit="1" customWidth="1"/>
    <col min="1325" max="1326" width="10.625" style="938"/>
    <col min="1327" max="1327" width="11.125" style="938" customWidth="1"/>
    <col min="1328" max="1557" width="10.625" style="938"/>
    <col min="1558" max="1565" width="0" style="938" hidden="1" customWidth="1"/>
    <col min="1566" max="1566" width="3.75" style="938" customWidth="1"/>
    <col min="1567" max="1567" width="3.875" style="938" customWidth="1"/>
    <col min="1568" max="1568" width="3.75" style="938" customWidth="1"/>
    <col min="1569" max="1569" width="12.75" style="938" customWidth="1"/>
    <col min="1570" max="1570" width="52.75" style="938" customWidth="1"/>
    <col min="1571" max="1574" width="0" style="938" hidden="1" customWidth="1"/>
    <col min="1575" max="1575" width="12.25" style="938" customWidth="1"/>
    <col min="1576" max="1576" width="6.375" style="938" customWidth="1"/>
    <col min="1577" max="1577" width="12.25" style="938" customWidth="1"/>
    <col min="1578" max="1578" width="0" style="938" hidden="1" customWidth="1"/>
    <col min="1579" max="1579" width="3.75" style="938" customWidth="1"/>
    <col min="1580" max="1580" width="11.125" style="938" bestFit="1" customWidth="1"/>
    <col min="1581" max="1582" width="10.625" style="938"/>
    <col min="1583" max="1583" width="11.125" style="938" customWidth="1"/>
    <col min="1584" max="1813" width="10.625" style="938"/>
    <col min="1814" max="1821" width="0" style="938" hidden="1" customWidth="1"/>
    <col min="1822" max="1822" width="3.75" style="938" customWidth="1"/>
    <col min="1823" max="1823" width="3.875" style="938" customWidth="1"/>
    <col min="1824" max="1824" width="3.75" style="938" customWidth="1"/>
    <col min="1825" max="1825" width="12.75" style="938" customWidth="1"/>
    <col min="1826" max="1826" width="52.75" style="938" customWidth="1"/>
    <col min="1827" max="1830" width="0" style="938" hidden="1" customWidth="1"/>
    <col min="1831" max="1831" width="12.25" style="938" customWidth="1"/>
    <col min="1832" max="1832" width="6.375" style="938" customWidth="1"/>
    <col min="1833" max="1833" width="12.25" style="938" customWidth="1"/>
    <col min="1834" max="1834" width="0" style="938" hidden="1" customWidth="1"/>
    <col min="1835" max="1835" width="3.75" style="938" customWidth="1"/>
    <col min="1836" max="1836" width="11.125" style="938" bestFit="1" customWidth="1"/>
    <col min="1837" max="1838" width="10.625" style="938"/>
    <col min="1839" max="1839" width="11.125" style="938" customWidth="1"/>
    <col min="1840" max="2069" width="10.625" style="938"/>
    <col min="2070" max="2077" width="0" style="938" hidden="1" customWidth="1"/>
    <col min="2078" max="2078" width="3.75" style="938" customWidth="1"/>
    <col min="2079" max="2079" width="3.875" style="938" customWidth="1"/>
    <col min="2080" max="2080" width="3.75" style="938" customWidth="1"/>
    <col min="2081" max="2081" width="12.75" style="938" customWidth="1"/>
    <col min="2082" max="2082" width="52.75" style="938" customWidth="1"/>
    <col min="2083" max="2086" width="0" style="938" hidden="1" customWidth="1"/>
    <col min="2087" max="2087" width="12.25" style="938" customWidth="1"/>
    <col min="2088" max="2088" width="6.375" style="938" customWidth="1"/>
    <col min="2089" max="2089" width="12.25" style="938" customWidth="1"/>
    <col min="2090" max="2090" width="0" style="938" hidden="1" customWidth="1"/>
    <col min="2091" max="2091" width="3.75" style="938" customWidth="1"/>
    <col min="2092" max="2092" width="11.125" style="938" bestFit="1" customWidth="1"/>
    <col min="2093" max="2094" width="10.625" style="938"/>
    <col min="2095" max="2095" width="11.125" style="938" customWidth="1"/>
    <col min="2096" max="2325" width="10.625" style="938"/>
    <col min="2326" max="2333" width="0" style="938" hidden="1" customWidth="1"/>
    <col min="2334" max="2334" width="3.75" style="938" customWidth="1"/>
    <col min="2335" max="2335" width="3.875" style="938" customWidth="1"/>
    <col min="2336" max="2336" width="3.75" style="938" customWidth="1"/>
    <col min="2337" max="2337" width="12.75" style="938" customWidth="1"/>
    <col min="2338" max="2338" width="52.75" style="938" customWidth="1"/>
    <col min="2339" max="2342" width="0" style="938" hidden="1" customWidth="1"/>
    <col min="2343" max="2343" width="12.25" style="938" customWidth="1"/>
    <col min="2344" max="2344" width="6.375" style="938" customWidth="1"/>
    <col min="2345" max="2345" width="12.25" style="938" customWidth="1"/>
    <col min="2346" max="2346" width="0" style="938" hidden="1" customWidth="1"/>
    <col min="2347" max="2347" width="3.75" style="938" customWidth="1"/>
    <col min="2348" max="2348" width="11.125" style="938" bestFit="1" customWidth="1"/>
    <col min="2349" max="2350" width="10.625" style="938"/>
    <col min="2351" max="2351" width="11.125" style="938" customWidth="1"/>
    <col min="2352" max="2581" width="10.625" style="938"/>
    <col min="2582" max="2589" width="0" style="938" hidden="1" customWidth="1"/>
    <col min="2590" max="2590" width="3.75" style="938" customWidth="1"/>
    <col min="2591" max="2591" width="3.875" style="938" customWidth="1"/>
    <col min="2592" max="2592" width="3.75" style="938" customWidth="1"/>
    <col min="2593" max="2593" width="12.75" style="938" customWidth="1"/>
    <col min="2594" max="2594" width="52.75" style="938" customWidth="1"/>
    <col min="2595" max="2598" width="0" style="938" hidden="1" customWidth="1"/>
    <col min="2599" max="2599" width="12.25" style="938" customWidth="1"/>
    <col min="2600" max="2600" width="6.375" style="938" customWidth="1"/>
    <col min="2601" max="2601" width="12.25" style="938" customWidth="1"/>
    <col min="2602" max="2602" width="0" style="938" hidden="1" customWidth="1"/>
    <col min="2603" max="2603" width="3.75" style="938" customWidth="1"/>
    <col min="2604" max="2604" width="11.125" style="938" bestFit="1" customWidth="1"/>
    <col min="2605" max="2606" width="10.625" style="938"/>
    <col min="2607" max="2607" width="11.125" style="938" customWidth="1"/>
    <col min="2608" max="2837" width="10.625" style="938"/>
    <col min="2838" max="2845" width="0" style="938" hidden="1" customWidth="1"/>
    <col min="2846" max="2846" width="3.75" style="938" customWidth="1"/>
    <col min="2847" max="2847" width="3.875" style="938" customWidth="1"/>
    <col min="2848" max="2848" width="3.75" style="938" customWidth="1"/>
    <col min="2849" max="2849" width="12.75" style="938" customWidth="1"/>
    <col min="2850" max="2850" width="52.75" style="938" customWidth="1"/>
    <col min="2851" max="2854" width="0" style="938" hidden="1" customWidth="1"/>
    <col min="2855" max="2855" width="12.25" style="938" customWidth="1"/>
    <col min="2856" max="2856" width="6.375" style="938" customWidth="1"/>
    <col min="2857" max="2857" width="12.25" style="938" customWidth="1"/>
    <col min="2858" max="2858" width="0" style="938" hidden="1" customWidth="1"/>
    <col min="2859" max="2859" width="3.75" style="938" customWidth="1"/>
    <col min="2860" max="2860" width="11.125" style="938" bestFit="1" customWidth="1"/>
    <col min="2861" max="2862" width="10.625" style="938"/>
    <col min="2863" max="2863" width="11.125" style="938" customWidth="1"/>
    <col min="2864" max="3093" width="10.625" style="938"/>
    <col min="3094" max="3101" width="0" style="938" hidden="1" customWidth="1"/>
    <col min="3102" max="3102" width="3.75" style="938" customWidth="1"/>
    <col min="3103" max="3103" width="3.875" style="938" customWidth="1"/>
    <col min="3104" max="3104" width="3.75" style="938" customWidth="1"/>
    <col min="3105" max="3105" width="12.75" style="938" customWidth="1"/>
    <col min="3106" max="3106" width="52.75" style="938" customWidth="1"/>
    <col min="3107" max="3110" width="0" style="938" hidden="1" customWidth="1"/>
    <col min="3111" max="3111" width="12.25" style="938" customWidth="1"/>
    <col min="3112" max="3112" width="6.375" style="938" customWidth="1"/>
    <col min="3113" max="3113" width="12.25" style="938" customWidth="1"/>
    <col min="3114" max="3114" width="0" style="938" hidden="1" customWidth="1"/>
    <col min="3115" max="3115" width="3.75" style="938" customWidth="1"/>
    <col min="3116" max="3116" width="11.125" style="938" bestFit="1" customWidth="1"/>
    <col min="3117" max="3118" width="10.625" style="938"/>
    <col min="3119" max="3119" width="11.125" style="938" customWidth="1"/>
    <col min="3120" max="3349" width="10.625" style="938"/>
    <col min="3350" max="3357" width="0" style="938" hidden="1" customWidth="1"/>
    <col min="3358" max="3358" width="3.75" style="938" customWidth="1"/>
    <col min="3359" max="3359" width="3.875" style="938" customWidth="1"/>
    <col min="3360" max="3360" width="3.75" style="938" customWidth="1"/>
    <col min="3361" max="3361" width="12.75" style="938" customWidth="1"/>
    <col min="3362" max="3362" width="52.75" style="938" customWidth="1"/>
    <col min="3363" max="3366" width="0" style="938" hidden="1" customWidth="1"/>
    <col min="3367" max="3367" width="12.25" style="938" customWidth="1"/>
    <col min="3368" max="3368" width="6.375" style="938" customWidth="1"/>
    <col min="3369" max="3369" width="12.25" style="938" customWidth="1"/>
    <col min="3370" max="3370" width="0" style="938" hidden="1" customWidth="1"/>
    <col min="3371" max="3371" width="3.75" style="938" customWidth="1"/>
    <col min="3372" max="3372" width="11.125" style="938" bestFit="1" customWidth="1"/>
    <col min="3373" max="3374" width="10.625" style="938"/>
    <col min="3375" max="3375" width="11.125" style="938" customWidth="1"/>
    <col min="3376" max="3605" width="10.625" style="938"/>
    <col min="3606" max="3613" width="0" style="938" hidden="1" customWidth="1"/>
    <col min="3614" max="3614" width="3.75" style="938" customWidth="1"/>
    <col min="3615" max="3615" width="3.875" style="938" customWidth="1"/>
    <col min="3616" max="3616" width="3.75" style="938" customWidth="1"/>
    <col min="3617" max="3617" width="12.75" style="938" customWidth="1"/>
    <col min="3618" max="3618" width="52.75" style="938" customWidth="1"/>
    <col min="3619" max="3622" width="0" style="938" hidden="1" customWidth="1"/>
    <col min="3623" max="3623" width="12.25" style="938" customWidth="1"/>
    <col min="3624" max="3624" width="6.375" style="938" customWidth="1"/>
    <col min="3625" max="3625" width="12.25" style="938" customWidth="1"/>
    <col min="3626" max="3626" width="0" style="938" hidden="1" customWidth="1"/>
    <col min="3627" max="3627" width="3.75" style="938" customWidth="1"/>
    <col min="3628" max="3628" width="11.125" style="938" bestFit="1" customWidth="1"/>
    <col min="3629" max="3630" width="10.625" style="938"/>
    <col min="3631" max="3631" width="11.125" style="938" customWidth="1"/>
    <col min="3632" max="3861" width="10.625" style="938"/>
    <col min="3862" max="3869" width="0" style="938" hidden="1" customWidth="1"/>
    <col min="3870" max="3870" width="3.75" style="938" customWidth="1"/>
    <col min="3871" max="3871" width="3.875" style="938" customWidth="1"/>
    <col min="3872" max="3872" width="3.75" style="938" customWidth="1"/>
    <col min="3873" max="3873" width="12.75" style="938" customWidth="1"/>
    <col min="3874" max="3874" width="52.75" style="938" customWidth="1"/>
    <col min="3875" max="3878" width="0" style="938" hidden="1" customWidth="1"/>
    <col min="3879" max="3879" width="12.25" style="938" customWidth="1"/>
    <col min="3880" max="3880" width="6.375" style="938" customWidth="1"/>
    <col min="3881" max="3881" width="12.25" style="938" customWidth="1"/>
    <col min="3882" max="3882" width="0" style="938" hidden="1" customWidth="1"/>
    <col min="3883" max="3883" width="3.75" style="938" customWidth="1"/>
    <col min="3884" max="3884" width="11.125" style="938" bestFit="1" customWidth="1"/>
    <col min="3885" max="3886" width="10.625" style="938"/>
    <col min="3887" max="3887" width="11.125" style="938" customWidth="1"/>
    <col min="3888" max="4117" width="10.625" style="938"/>
    <col min="4118" max="4125" width="0" style="938" hidden="1" customWidth="1"/>
    <col min="4126" max="4126" width="3.75" style="938" customWidth="1"/>
    <col min="4127" max="4127" width="3.875" style="938" customWidth="1"/>
    <col min="4128" max="4128" width="3.75" style="938" customWidth="1"/>
    <col min="4129" max="4129" width="12.75" style="938" customWidth="1"/>
    <col min="4130" max="4130" width="52.75" style="938" customWidth="1"/>
    <col min="4131" max="4134" width="0" style="938" hidden="1" customWidth="1"/>
    <col min="4135" max="4135" width="12.25" style="938" customWidth="1"/>
    <col min="4136" max="4136" width="6.375" style="938" customWidth="1"/>
    <col min="4137" max="4137" width="12.25" style="938" customWidth="1"/>
    <col min="4138" max="4138" width="0" style="938" hidden="1" customWidth="1"/>
    <col min="4139" max="4139" width="3.75" style="938" customWidth="1"/>
    <col min="4140" max="4140" width="11.125" style="938" bestFit="1" customWidth="1"/>
    <col min="4141" max="4142" width="10.625" style="938"/>
    <col min="4143" max="4143" width="11.125" style="938" customWidth="1"/>
    <col min="4144" max="4373" width="10.625" style="938"/>
    <col min="4374" max="4381" width="0" style="938" hidden="1" customWidth="1"/>
    <col min="4382" max="4382" width="3.75" style="938" customWidth="1"/>
    <col min="4383" max="4383" width="3.875" style="938" customWidth="1"/>
    <col min="4384" max="4384" width="3.75" style="938" customWidth="1"/>
    <col min="4385" max="4385" width="12.75" style="938" customWidth="1"/>
    <col min="4386" max="4386" width="52.75" style="938" customWidth="1"/>
    <col min="4387" max="4390" width="0" style="938" hidden="1" customWidth="1"/>
    <col min="4391" max="4391" width="12.25" style="938" customWidth="1"/>
    <col min="4392" max="4392" width="6.375" style="938" customWidth="1"/>
    <col min="4393" max="4393" width="12.25" style="938" customWidth="1"/>
    <col min="4394" max="4394" width="0" style="938" hidden="1" customWidth="1"/>
    <col min="4395" max="4395" width="3.75" style="938" customWidth="1"/>
    <col min="4396" max="4396" width="11.125" style="938" bestFit="1" customWidth="1"/>
    <col min="4397" max="4398" width="10.625" style="938"/>
    <col min="4399" max="4399" width="11.125" style="938" customWidth="1"/>
    <col min="4400" max="4629" width="10.625" style="938"/>
    <col min="4630" max="4637" width="0" style="938" hidden="1" customWidth="1"/>
    <col min="4638" max="4638" width="3.75" style="938" customWidth="1"/>
    <col min="4639" max="4639" width="3.875" style="938" customWidth="1"/>
    <col min="4640" max="4640" width="3.75" style="938" customWidth="1"/>
    <col min="4641" max="4641" width="12.75" style="938" customWidth="1"/>
    <col min="4642" max="4642" width="52.75" style="938" customWidth="1"/>
    <col min="4643" max="4646" width="0" style="938" hidden="1" customWidth="1"/>
    <col min="4647" max="4647" width="12.25" style="938" customWidth="1"/>
    <col min="4648" max="4648" width="6.375" style="938" customWidth="1"/>
    <col min="4649" max="4649" width="12.25" style="938" customWidth="1"/>
    <col min="4650" max="4650" width="0" style="938" hidden="1" customWidth="1"/>
    <col min="4651" max="4651" width="3.75" style="938" customWidth="1"/>
    <col min="4652" max="4652" width="11.125" style="938" bestFit="1" customWidth="1"/>
    <col min="4653" max="4654" width="10.625" style="938"/>
    <col min="4655" max="4655" width="11.125" style="938" customWidth="1"/>
    <col min="4656" max="4885" width="10.625" style="938"/>
    <col min="4886" max="4893" width="0" style="938" hidden="1" customWidth="1"/>
    <col min="4894" max="4894" width="3.75" style="938" customWidth="1"/>
    <col min="4895" max="4895" width="3.875" style="938" customWidth="1"/>
    <col min="4896" max="4896" width="3.75" style="938" customWidth="1"/>
    <col min="4897" max="4897" width="12.75" style="938" customWidth="1"/>
    <col min="4898" max="4898" width="52.75" style="938" customWidth="1"/>
    <col min="4899" max="4902" width="0" style="938" hidden="1" customWidth="1"/>
    <col min="4903" max="4903" width="12.25" style="938" customWidth="1"/>
    <col min="4904" max="4904" width="6.375" style="938" customWidth="1"/>
    <col min="4905" max="4905" width="12.25" style="938" customWidth="1"/>
    <col min="4906" max="4906" width="0" style="938" hidden="1" customWidth="1"/>
    <col min="4907" max="4907" width="3.75" style="938" customWidth="1"/>
    <col min="4908" max="4908" width="11.125" style="938" bestFit="1" customWidth="1"/>
    <col min="4909" max="4910" width="10.625" style="938"/>
    <col min="4911" max="4911" width="11.125" style="938" customWidth="1"/>
    <col min="4912" max="5141" width="10.625" style="938"/>
    <col min="5142" max="5149" width="0" style="938" hidden="1" customWidth="1"/>
    <col min="5150" max="5150" width="3.75" style="938" customWidth="1"/>
    <col min="5151" max="5151" width="3.875" style="938" customWidth="1"/>
    <col min="5152" max="5152" width="3.75" style="938" customWidth="1"/>
    <col min="5153" max="5153" width="12.75" style="938" customWidth="1"/>
    <col min="5154" max="5154" width="52.75" style="938" customWidth="1"/>
    <col min="5155" max="5158" width="0" style="938" hidden="1" customWidth="1"/>
    <col min="5159" max="5159" width="12.25" style="938" customWidth="1"/>
    <col min="5160" max="5160" width="6.375" style="938" customWidth="1"/>
    <col min="5161" max="5161" width="12.25" style="938" customWidth="1"/>
    <col min="5162" max="5162" width="0" style="938" hidden="1" customWidth="1"/>
    <col min="5163" max="5163" width="3.75" style="938" customWidth="1"/>
    <col min="5164" max="5164" width="11.125" style="938" bestFit="1" customWidth="1"/>
    <col min="5165" max="5166" width="10.625" style="938"/>
    <col min="5167" max="5167" width="11.125" style="938" customWidth="1"/>
    <col min="5168" max="5397" width="10.625" style="938"/>
    <col min="5398" max="5405" width="0" style="938" hidden="1" customWidth="1"/>
    <col min="5406" max="5406" width="3.75" style="938" customWidth="1"/>
    <col min="5407" max="5407" width="3.875" style="938" customWidth="1"/>
    <col min="5408" max="5408" width="3.75" style="938" customWidth="1"/>
    <col min="5409" max="5409" width="12.75" style="938" customWidth="1"/>
    <col min="5410" max="5410" width="52.75" style="938" customWidth="1"/>
    <col min="5411" max="5414" width="0" style="938" hidden="1" customWidth="1"/>
    <col min="5415" max="5415" width="12.25" style="938" customWidth="1"/>
    <col min="5416" max="5416" width="6.375" style="938" customWidth="1"/>
    <col min="5417" max="5417" width="12.25" style="938" customWidth="1"/>
    <col min="5418" max="5418" width="0" style="938" hidden="1" customWidth="1"/>
    <col min="5419" max="5419" width="3.75" style="938" customWidth="1"/>
    <col min="5420" max="5420" width="11.125" style="938" bestFit="1" customWidth="1"/>
    <col min="5421" max="5422" width="10.625" style="938"/>
    <col min="5423" max="5423" width="11.125" style="938" customWidth="1"/>
    <col min="5424" max="5653" width="10.625" style="938"/>
    <col min="5654" max="5661" width="0" style="938" hidden="1" customWidth="1"/>
    <col min="5662" max="5662" width="3.75" style="938" customWidth="1"/>
    <col min="5663" max="5663" width="3.875" style="938" customWidth="1"/>
    <col min="5664" max="5664" width="3.75" style="938" customWidth="1"/>
    <col min="5665" max="5665" width="12.75" style="938" customWidth="1"/>
    <col min="5666" max="5666" width="52.75" style="938" customWidth="1"/>
    <col min="5667" max="5670" width="0" style="938" hidden="1" customWidth="1"/>
    <col min="5671" max="5671" width="12.25" style="938" customWidth="1"/>
    <col min="5672" max="5672" width="6.375" style="938" customWidth="1"/>
    <col min="5673" max="5673" width="12.25" style="938" customWidth="1"/>
    <col min="5674" max="5674" width="0" style="938" hidden="1" customWidth="1"/>
    <col min="5675" max="5675" width="3.75" style="938" customWidth="1"/>
    <col min="5676" max="5676" width="11.125" style="938" bestFit="1" customWidth="1"/>
    <col min="5677" max="5678" width="10.625" style="938"/>
    <col min="5679" max="5679" width="11.125" style="938" customWidth="1"/>
    <col min="5680" max="5909" width="10.625" style="938"/>
    <col min="5910" max="5917" width="0" style="938" hidden="1" customWidth="1"/>
    <col min="5918" max="5918" width="3.75" style="938" customWidth="1"/>
    <col min="5919" max="5919" width="3.875" style="938" customWidth="1"/>
    <col min="5920" max="5920" width="3.75" style="938" customWidth="1"/>
    <col min="5921" max="5921" width="12.75" style="938" customWidth="1"/>
    <col min="5922" max="5922" width="52.75" style="938" customWidth="1"/>
    <col min="5923" max="5926" width="0" style="938" hidden="1" customWidth="1"/>
    <col min="5927" max="5927" width="12.25" style="938" customWidth="1"/>
    <col min="5928" max="5928" width="6.375" style="938" customWidth="1"/>
    <col min="5929" max="5929" width="12.25" style="938" customWidth="1"/>
    <col min="5930" max="5930" width="0" style="938" hidden="1" customWidth="1"/>
    <col min="5931" max="5931" width="3.75" style="938" customWidth="1"/>
    <col min="5932" max="5932" width="11.125" style="938" bestFit="1" customWidth="1"/>
    <col min="5933" max="5934" width="10.625" style="938"/>
    <col min="5935" max="5935" width="11.125" style="938" customWidth="1"/>
    <col min="5936" max="6165" width="10.625" style="938"/>
    <col min="6166" max="6173" width="0" style="938" hidden="1" customWidth="1"/>
    <col min="6174" max="6174" width="3.75" style="938" customWidth="1"/>
    <col min="6175" max="6175" width="3.875" style="938" customWidth="1"/>
    <col min="6176" max="6176" width="3.75" style="938" customWidth="1"/>
    <col min="6177" max="6177" width="12.75" style="938" customWidth="1"/>
    <col min="6178" max="6178" width="52.75" style="938" customWidth="1"/>
    <col min="6179" max="6182" width="0" style="938" hidden="1" customWidth="1"/>
    <col min="6183" max="6183" width="12.25" style="938" customWidth="1"/>
    <col min="6184" max="6184" width="6.375" style="938" customWidth="1"/>
    <col min="6185" max="6185" width="12.25" style="938" customWidth="1"/>
    <col min="6186" max="6186" width="0" style="938" hidden="1" customWidth="1"/>
    <col min="6187" max="6187" width="3.75" style="938" customWidth="1"/>
    <col min="6188" max="6188" width="11.125" style="938" bestFit="1" customWidth="1"/>
    <col min="6189" max="6190" width="10.625" style="938"/>
    <col min="6191" max="6191" width="11.125" style="938" customWidth="1"/>
    <col min="6192" max="6421" width="10.625" style="938"/>
    <col min="6422" max="6429" width="0" style="938" hidden="1" customWidth="1"/>
    <col min="6430" max="6430" width="3.75" style="938" customWidth="1"/>
    <col min="6431" max="6431" width="3.875" style="938" customWidth="1"/>
    <col min="6432" max="6432" width="3.75" style="938" customWidth="1"/>
    <col min="6433" max="6433" width="12.75" style="938" customWidth="1"/>
    <col min="6434" max="6434" width="52.75" style="938" customWidth="1"/>
    <col min="6435" max="6438" width="0" style="938" hidden="1" customWidth="1"/>
    <col min="6439" max="6439" width="12.25" style="938" customWidth="1"/>
    <col min="6440" max="6440" width="6.375" style="938" customWidth="1"/>
    <col min="6441" max="6441" width="12.25" style="938" customWidth="1"/>
    <col min="6442" max="6442" width="0" style="938" hidden="1" customWidth="1"/>
    <col min="6443" max="6443" width="3.75" style="938" customWidth="1"/>
    <col min="6444" max="6444" width="11.125" style="938" bestFit="1" customWidth="1"/>
    <col min="6445" max="6446" width="10.625" style="938"/>
    <col min="6447" max="6447" width="11.125" style="938" customWidth="1"/>
    <col min="6448" max="6677" width="10.625" style="938"/>
    <col min="6678" max="6685" width="0" style="938" hidden="1" customWidth="1"/>
    <col min="6686" max="6686" width="3.75" style="938" customWidth="1"/>
    <col min="6687" max="6687" width="3.875" style="938" customWidth="1"/>
    <col min="6688" max="6688" width="3.75" style="938" customWidth="1"/>
    <col min="6689" max="6689" width="12.75" style="938" customWidth="1"/>
    <col min="6690" max="6690" width="52.75" style="938" customWidth="1"/>
    <col min="6691" max="6694" width="0" style="938" hidden="1" customWidth="1"/>
    <col min="6695" max="6695" width="12.25" style="938" customWidth="1"/>
    <col min="6696" max="6696" width="6.375" style="938" customWidth="1"/>
    <col min="6697" max="6697" width="12.25" style="938" customWidth="1"/>
    <col min="6698" max="6698" width="0" style="938" hidden="1" customWidth="1"/>
    <col min="6699" max="6699" width="3.75" style="938" customWidth="1"/>
    <col min="6700" max="6700" width="11.125" style="938" bestFit="1" customWidth="1"/>
    <col min="6701" max="6702" width="10.625" style="938"/>
    <col min="6703" max="6703" width="11.125" style="938" customWidth="1"/>
    <col min="6704" max="6933" width="10.625" style="938"/>
    <col min="6934" max="6941" width="0" style="938" hidden="1" customWidth="1"/>
    <col min="6942" max="6942" width="3.75" style="938" customWidth="1"/>
    <col min="6943" max="6943" width="3.875" style="938" customWidth="1"/>
    <col min="6944" max="6944" width="3.75" style="938" customWidth="1"/>
    <col min="6945" max="6945" width="12.75" style="938" customWidth="1"/>
    <col min="6946" max="6946" width="52.75" style="938" customWidth="1"/>
    <col min="6947" max="6950" width="0" style="938" hidden="1" customWidth="1"/>
    <col min="6951" max="6951" width="12.25" style="938" customWidth="1"/>
    <col min="6952" max="6952" width="6.375" style="938" customWidth="1"/>
    <col min="6953" max="6953" width="12.25" style="938" customWidth="1"/>
    <col min="6954" max="6954" width="0" style="938" hidden="1" customWidth="1"/>
    <col min="6955" max="6955" width="3.75" style="938" customWidth="1"/>
    <col min="6956" max="6956" width="11.125" style="938" bestFit="1" customWidth="1"/>
    <col min="6957" max="6958" width="10.625" style="938"/>
    <col min="6959" max="6959" width="11.125" style="938" customWidth="1"/>
    <col min="6960" max="7189" width="10.625" style="938"/>
    <col min="7190" max="7197" width="0" style="938" hidden="1" customWidth="1"/>
    <col min="7198" max="7198" width="3.75" style="938" customWidth="1"/>
    <col min="7199" max="7199" width="3.875" style="938" customWidth="1"/>
    <col min="7200" max="7200" width="3.75" style="938" customWidth="1"/>
    <col min="7201" max="7201" width="12.75" style="938" customWidth="1"/>
    <col min="7202" max="7202" width="52.75" style="938" customWidth="1"/>
    <col min="7203" max="7206" width="0" style="938" hidden="1" customWidth="1"/>
    <col min="7207" max="7207" width="12.25" style="938" customWidth="1"/>
    <col min="7208" max="7208" width="6.375" style="938" customWidth="1"/>
    <col min="7209" max="7209" width="12.25" style="938" customWidth="1"/>
    <col min="7210" max="7210" width="0" style="938" hidden="1" customWidth="1"/>
    <col min="7211" max="7211" width="3.75" style="938" customWidth="1"/>
    <col min="7212" max="7212" width="11.125" style="938" bestFit="1" customWidth="1"/>
    <col min="7213" max="7214" width="10.625" style="938"/>
    <col min="7215" max="7215" width="11.125" style="938" customWidth="1"/>
    <col min="7216" max="7445" width="10.625" style="938"/>
    <col min="7446" max="7453" width="0" style="938" hidden="1" customWidth="1"/>
    <col min="7454" max="7454" width="3.75" style="938" customWidth="1"/>
    <col min="7455" max="7455" width="3.875" style="938" customWidth="1"/>
    <col min="7456" max="7456" width="3.75" style="938" customWidth="1"/>
    <col min="7457" max="7457" width="12.75" style="938" customWidth="1"/>
    <col min="7458" max="7458" width="52.75" style="938" customWidth="1"/>
    <col min="7459" max="7462" width="0" style="938" hidden="1" customWidth="1"/>
    <col min="7463" max="7463" width="12.25" style="938" customWidth="1"/>
    <col min="7464" max="7464" width="6.375" style="938" customWidth="1"/>
    <col min="7465" max="7465" width="12.25" style="938" customWidth="1"/>
    <col min="7466" max="7466" width="0" style="938" hidden="1" customWidth="1"/>
    <col min="7467" max="7467" width="3.75" style="938" customWidth="1"/>
    <col min="7468" max="7468" width="11.125" style="938" bestFit="1" customWidth="1"/>
    <col min="7469" max="7470" width="10.625" style="938"/>
    <col min="7471" max="7471" width="11.125" style="938" customWidth="1"/>
    <col min="7472" max="7701" width="10.625" style="938"/>
    <col min="7702" max="7709" width="0" style="938" hidden="1" customWidth="1"/>
    <col min="7710" max="7710" width="3.75" style="938" customWidth="1"/>
    <col min="7711" max="7711" width="3.875" style="938" customWidth="1"/>
    <col min="7712" max="7712" width="3.75" style="938" customWidth="1"/>
    <col min="7713" max="7713" width="12.75" style="938" customWidth="1"/>
    <col min="7714" max="7714" width="52.75" style="938" customWidth="1"/>
    <col min="7715" max="7718" width="0" style="938" hidden="1" customWidth="1"/>
    <col min="7719" max="7719" width="12.25" style="938" customWidth="1"/>
    <col min="7720" max="7720" width="6.375" style="938" customWidth="1"/>
    <col min="7721" max="7721" width="12.25" style="938" customWidth="1"/>
    <col min="7722" max="7722" width="0" style="938" hidden="1" customWidth="1"/>
    <col min="7723" max="7723" width="3.75" style="938" customWidth="1"/>
    <col min="7724" max="7724" width="11.125" style="938" bestFit="1" customWidth="1"/>
    <col min="7725" max="7726" width="10.625" style="938"/>
    <col min="7727" max="7727" width="11.125" style="938" customWidth="1"/>
    <col min="7728" max="7957" width="10.625" style="938"/>
    <col min="7958" max="7965" width="0" style="938" hidden="1" customWidth="1"/>
    <col min="7966" max="7966" width="3.75" style="938" customWidth="1"/>
    <col min="7967" max="7967" width="3.875" style="938" customWidth="1"/>
    <col min="7968" max="7968" width="3.75" style="938" customWidth="1"/>
    <col min="7969" max="7969" width="12.75" style="938" customWidth="1"/>
    <col min="7970" max="7970" width="52.75" style="938" customWidth="1"/>
    <col min="7971" max="7974" width="0" style="938" hidden="1" customWidth="1"/>
    <col min="7975" max="7975" width="12.25" style="938" customWidth="1"/>
    <col min="7976" max="7976" width="6.375" style="938" customWidth="1"/>
    <col min="7977" max="7977" width="12.25" style="938" customWidth="1"/>
    <col min="7978" max="7978" width="0" style="938" hidden="1" customWidth="1"/>
    <col min="7979" max="7979" width="3.75" style="938" customWidth="1"/>
    <col min="7980" max="7980" width="11.125" style="938" bestFit="1" customWidth="1"/>
    <col min="7981" max="7982" width="10.625" style="938"/>
    <col min="7983" max="7983" width="11.125" style="938" customWidth="1"/>
    <col min="7984" max="8213" width="10.625" style="938"/>
    <col min="8214" max="8221" width="0" style="938" hidden="1" customWidth="1"/>
    <col min="8222" max="8222" width="3.75" style="938" customWidth="1"/>
    <col min="8223" max="8223" width="3.875" style="938" customWidth="1"/>
    <col min="8224" max="8224" width="3.75" style="938" customWidth="1"/>
    <col min="8225" max="8225" width="12.75" style="938" customWidth="1"/>
    <col min="8226" max="8226" width="52.75" style="938" customWidth="1"/>
    <col min="8227" max="8230" width="0" style="938" hidden="1" customWidth="1"/>
    <col min="8231" max="8231" width="12.25" style="938" customWidth="1"/>
    <col min="8232" max="8232" width="6.375" style="938" customWidth="1"/>
    <col min="8233" max="8233" width="12.25" style="938" customWidth="1"/>
    <col min="8234" max="8234" width="0" style="938" hidden="1" customWidth="1"/>
    <col min="8235" max="8235" width="3.75" style="938" customWidth="1"/>
    <col min="8236" max="8236" width="11.125" style="938" bestFit="1" customWidth="1"/>
    <col min="8237" max="8238" width="10.625" style="938"/>
    <col min="8239" max="8239" width="11.125" style="938" customWidth="1"/>
    <col min="8240" max="8469" width="10.625" style="938"/>
    <col min="8470" max="8477" width="0" style="938" hidden="1" customWidth="1"/>
    <col min="8478" max="8478" width="3.75" style="938" customWidth="1"/>
    <col min="8479" max="8479" width="3.875" style="938" customWidth="1"/>
    <col min="8480" max="8480" width="3.75" style="938" customWidth="1"/>
    <col min="8481" max="8481" width="12.75" style="938" customWidth="1"/>
    <col min="8482" max="8482" width="52.75" style="938" customWidth="1"/>
    <col min="8483" max="8486" width="0" style="938" hidden="1" customWidth="1"/>
    <col min="8487" max="8487" width="12.25" style="938" customWidth="1"/>
    <col min="8488" max="8488" width="6.375" style="938" customWidth="1"/>
    <col min="8489" max="8489" width="12.25" style="938" customWidth="1"/>
    <col min="8490" max="8490" width="0" style="938" hidden="1" customWidth="1"/>
    <col min="8491" max="8491" width="3.75" style="938" customWidth="1"/>
    <col min="8492" max="8492" width="11.125" style="938" bestFit="1" customWidth="1"/>
    <col min="8493" max="8494" width="10.625" style="938"/>
    <col min="8495" max="8495" width="11.125" style="938" customWidth="1"/>
    <col min="8496" max="8725" width="10.625" style="938"/>
    <col min="8726" max="8733" width="0" style="938" hidden="1" customWidth="1"/>
    <col min="8734" max="8734" width="3.75" style="938" customWidth="1"/>
    <col min="8735" max="8735" width="3.875" style="938" customWidth="1"/>
    <col min="8736" max="8736" width="3.75" style="938" customWidth="1"/>
    <col min="8737" max="8737" width="12.75" style="938" customWidth="1"/>
    <col min="8738" max="8738" width="52.75" style="938" customWidth="1"/>
    <col min="8739" max="8742" width="0" style="938" hidden="1" customWidth="1"/>
    <col min="8743" max="8743" width="12.25" style="938" customWidth="1"/>
    <col min="8744" max="8744" width="6.375" style="938" customWidth="1"/>
    <col min="8745" max="8745" width="12.25" style="938" customWidth="1"/>
    <col min="8746" max="8746" width="0" style="938" hidden="1" customWidth="1"/>
    <col min="8747" max="8747" width="3.75" style="938" customWidth="1"/>
    <col min="8748" max="8748" width="11.125" style="938" bestFit="1" customWidth="1"/>
    <col min="8749" max="8750" width="10.625" style="938"/>
    <col min="8751" max="8751" width="11.125" style="938" customWidth="1"/>
    <col min="8752" max="8981" width="10.625" style="938"/>
    <col min="8982" max="8989" width="0" style="938" hidden="1" customWidth="1"/>
    <col min="8990" max="8990" width="3.75" style="938" customWidth="1"/>
    <col min="8991" max="8991" width="3.875" style="938" customWidth="1"/>
    <col min="8992" max="8992" width="3.75" style="938" customWidth="1"/>
    <col min="8993" max="8993" width="12.75" style="938" customWidth="1"/>
    <col min="8994" max="8994" width="52.75" style="938" customWidth="1"/>
    <col min="8995" max="8998" width="0" style="938" hidden="1" customWidth="1"/>
    <col min="8999" max="8999" width="12.25" style="938" customWidth="1"/>
    <col min="9000" max="9000" width="6.375" style="938" customWidth="1"/>
    <col min="9001" max="9001" width="12.25" style="938" customWidth="1"/>
    <col min="9002" max="9002" width="0" style="938" hidden="1" customWidth="1"/>
    <col min="9003" max="9003" width="3.75" style="938" customWidth="1"/>
    <col min="9004" max="9004" width="11.125" style="938" bestFit="1" customWidth="1"/>
    <col min="9005" max="9006" width="10.625" style="938"/>
    <col min="9007" max="9007" width="11.125" style="938" customWidth="1"/>
    <col min="9008" max="9237" width="10.625" style="938"/>
    <col min="9238" max="9245" width="0" style="938" hidden="1" customWidth="1"/>
    <col min="9246" max="9246" width="3.75" style="938" customWidth="1"/>
    <col min="9247" max="9247" width="3.875" style="938" customWidth="1"/>
    <col min="9248" max="9248" width="3.75" style="938" customWidth="1"/>
    <col min="9249" max="9249" width="12.75" style="938" customWidth="1"/>
    <col min="9250" max="9250" width="52.75" style="938" customWidth="1"/>
    <col min="9251" max="9254" width="0" style="938" hidden="1" customWidth="1"/>
    <col min="9255" max="9255" width="12.25" style="938" customWidth="1"/>
    <col min="9256" max="9256" width="6.375" style="938" customWidth="1"/>
    <col min="9257" max="9257" width="12.25" style="938" customWidth="1"/>
    <col min="9258" max="9258" width="0" style="938" hidden="1" customWidth="1"/>
    <col min="9259" max="9259" width="3.75" style="938" customWidth="1"/>
    <col min="9260" max="9260" width="11.125" style="938" bestFit="1" customWidth="1"/>
    <col min="9261" max="9262" width="10.625" style="938"/>
    <col min="9263" max="9263" width="11.125" style="938" customWidth="1"/>
    <col min="9264" max="9493" width="10.625" style="938"/>
    <col min="9494" max="9501" width="0" style="938" hidden="1" customWidth="1"/>
    <col min="9502" max="9502" width="3.75" style="938" customWidth="1"/>
    <col min="9503" max="9503" width="3.875" style="938" customWidth="1"/>
    <col min="9504" max="9504" width="3.75" style="938" customWidth="1"/>
    <col min="9505" max="9505" width="12.75" style="938" customWidth="1"/>
    <col min="9506" max="9506" width="52.75" style="938" customWidth="1"/>
    <col min="9507" max="9510" width="0" style="938" hidden="1" customWidth="1"/>
    <col min="9511" max="9511" width="12.25" style="938" customWidth="1"/>
    <col min="9512" max="9512" width="6.375" style="938" customWidth="1"/>
    <col min="9513" max="9513" width="12.25" style="938" customWidth="1"/>
    <col min="9514" max="9514" width="0" style="938" hidden="1" customWidth="1"/>
    <col min="9515" max="9515" width="3.75" style="938" customWidth="1"/>
    <col min="9516" max="9516" width="11.125" style="938" bestFit="1" customWidth="1"/>
    <col min="9517" max="9518" width="10.625" style="938"/>
    <col min="9519" max="9519" width="11.125" style="938" customWidth="1"/>
    <col min="9520" max="9749" width="10.625" style="938"/>
    <col min="9750" max="9757" width="0" style="938" hidden="1" customWidth="1"/>
    <col min="9758" max="9758" width="3.75" style="938" customWidth="1"/>
    <col min="9759" max="9759" width="3.875" style="938" customWidth="1"/>
    <col min="9760" max="9760" width="3.75" style="938" customWidth="1"/>
    <col min="9761" max="9761" width="12.75" style="938" customWidth="1"/>
    <col min="9762" max="9762" width="52.75" style="938" customWidth="1"/>
    <col min="9763" max="9766" width="0" style="938" hidden="1" customWidth="1"/>
    <col min="9767" max="9767" width="12.25" style="938" customWidth="1"/>
    <col min="9768" max="9768" width="6.375" style="938" customWidth="1"/>
    <col min="9769" max="9769" width="12.25" style="938" customWidth="1"/>
    <col min="9770" max="9770" width="0" style="938" hidden="1" customWidth="1"/>
    <col min="9771" max="9771" width="3.75" style="938" customWidth="1"/>
    <col min="9772" max="9772" width="11.125" style="938" bestFit="1" customWidth="1"/>
    <col min="9773" max="9774" width="10.625" style="938"/>
    <col min="9775" max="9775" width="11.125" style="938" customWidth="1"/>
    <col min="9776" max="10005" width="10.625" style="938"/>
    <col min="10006" max="10013" width="0" style="938" hidden="1" customWidth="1"/>
    <col min="10014" max="10014" width="3.75" style="938" customWidth="1"/>
    <col min="10015" max="10015" width="3.875" style="938" customWidth="1"/>
    <col min="10016" max="10016" width="3.75" style="938" customWidth="1"/>
    <col min="10017" max="10017" width="12.75" style="938" customWidth="1"/>
    <col min="10018" max="10018" width="52.75" style="938" customWidth="1"/>
    <col min="10019" max="10022" width="0" style="938" hidden="1" customWidth="1"/>
    <col min="10023" max="10023" width="12.25" style="938" customWidth="1"/>
    <col min="10024" max="10024" width="6.375" style="938" customWidth="1"/>
    <col min="10025" max="10025" width="12.25" style="938" customWidth="1"/>
    <col min="10026" max="10026" width="0" style="938" hidden="1" customWidth="1"/>
    <col min="10027" max="10027" width="3.75" style="938" customWidth="1"/>
    <col min="10028" max="10028" width="11.125" style="938" bestFit="1" customWidth="1"/>
    <col min="10029" max="10030" width="10.625" style="938"/>
    <col min="10031" max="10031" width="11.125" style="938" customWidth="1"/>
    <col min="10032" max="10261" width="10.625" style="938"/>
    <col min="10262" max="10269" width="0" style="938" hidden="1" customWidth="1"/>
    <col min="10270" max="10270" width="3.75" style="938" customWidth="1"/>
    <col min="10271" max="10271" width="3.875" style="938" customWidth="1"/>
    <col min="10272" max="10272" width="3.75" style="938" customWidth="1"/>
    <col min="10273" max="10273" width="12.75" style="938" customWidth="1"/>
    <col min="10274" max="10274" width="52.75" style="938" customWidth="1"/>
    <col min="10275" max="10278" width="0" style="938" hidden="1" customWidth="1"/>
    <col min="10279" max="10279" width="12.25" style="938" customWidth="1"/>
    <col min="10280" max="10280" width="6.375" style="938" customWidth="1"/>
    <col min="10281" max="10281" width="12.25" style="938" customWidth="1"/>
    <col min="10282" max="10282" width="0" style="938" hidden="1" customWidth="1"/>
    <col min="10283" max="10283" width="3.75" style="938" customWidth="1"/>
    <col min="10284" max="10284" width="11.125" style="938" bestFit="1" customWidth="1"/>
    <col min="10285" max="10286" width="10.625" style="938"/>
    <col min="10287" max="10287" width="11.125" style="938" customWidth="1"/>
    <col min="10288" max="10517" width="10.625" style="938"/>
    <col min="10518" max="10525" width="0" style="938" hidden="1" customWidth="1"/>
    <col min="10526" max="10526" width="3.75" style="938" customWidth="1"/>
    <col min="10527" max="10527" width="3.875" style="938" customWidth="1"/>
    <col min="10528" max="10528" width="3.75" style="938" customWidth="1"/>
    <col min="10529" max="10529" width="12.75" style="938" customWidth="1"/>
    <col min="10530" max="10530" width="52.75" style="938" customWidth="1"/>
    <col min="10531" max="10534" width="0" style="938" hidden="1" customWidth="1"/>
    <col min="10535" max="10535" width="12.25" style="938" customWidth="1"/>
    <col min="10536" max="10536" width="6.375" style="938" customWidth="1"/>
    <col min="10537" max="10537" width="12.25" style="938" customWidth="1"/>
    <col min="10538" max="10538" width="0" style="938" hidden="1" customWidth="1"/>
    <col min="10539" max="10539" width="3.75" style="938" customWidth="1"/>
    <col min="10540" max="10540" width="11.125" style="938" bestFit="1" customWidth="1"/>
    <col min="10541" max="10542" width="10.625" style="938"/>
    <col min="10543" max="10543" width="11.125" style="938" customWidth="1"/>
    <col min="10544" max="10773" width="10.625" style="938"/>
    <col min="10774" max="10781" width="0" style="938" hidden="1" customWidth="1"/>
    <col min="10782" max="10782" width="3.75" style="938" customWidth="1"/>
    <col min="10783" max="10783" width="3.875" style="938" customWidth="1"/>
    <col min="10784" max="10784" width="3.75" style="938" customWidth="1"/>
    <col min="10785" max="10785" width="12.75" style="938" customWidth="1"/>
    <col min="10786" max="10786" width="52.75" style="938" customWidth="1"/>
    <col min="10787" max="10790" width="0" style="938" hidden="1" customWidth="1"/>
    <col min="10791" max="10791" width="12.25" style="938" customWidth="1"/>
    <col min="10792" max="10792" width="6.375" style="938" customWidth="1"/>
    <col min="10793" max="10793" width="12.25" style="938" customWidth="1"/>
    <col min="10794" max="10794" width="0" style="938" hidden="1" customWidth="1"/>
    <col min="10795" max="10795" width="3.75" style="938" customWidth="1"/>
    <col min="10796" max="10796" width="11.125" style="938" bestFit="1" customWidth="1"/>
    <col min="10797" max="10798" width="10.625" style="938"/>
    <col min="10799" max="10799" width="11.125" style="938" customWidth="1"/>
    <col min="10800" max="11029" width="10.625" style="938"/>
    <col min="11030" max="11037" width="0" style="938" hidden="1" customWidth="1"/>
    <col min="11038" max="11038" width="3.75" style="938" customWidth="1"/>
    <col min="11039" max="11039" width="3.875" style="938" customWidth="1"/>
    <col min="11040" max="11040" width="3.75" style="938" customWidth="1"/>
    <col min="11041" max="11041" width="12.75" style="938" customWidth="1"/>
    <col min="11042" max="11042" width="52.75" style="938" customWidth="1"/>
    <col min="11043" max="11046" width="0" style="938" hidden="1" customWidth="1"/>
    <col min="11047" max="11047" width="12.25" style="938" customWidth="1"/>
    <col min="11048" max="11048" width="6.375" style="938" customWidth="1"/>
    <col min="11049" max="11049" width="12.25" style="938" customWidth="1"/>
    <col min="11050" max="11050" width="0" style="938" hidden="1" customWidth="1"/>
    <col min="11051" max="11051" width="3.75" style="938" customWidth="1"/>
    <col min="11052" max="11052" width="11.125" style="938" bestFit="1" customWidth="1"/>
    <col min="11053" max="11054" width="10.625" style="938"/>
    <col min="11055" max="11055" width="11.125" style="938" customWidth="1"/>
    <col min="11056" max="11285" width="10.625" style="938"/>
    <col min="11286" max="11293" width="0" style="938" hidden="1" customWidth="1"/>
    <col min="11294" max="11294" width="3.75" style="938" customWidth="1"/>
    <col min="11295" max="11295" width="3.875" style="938" customWidth="1"/>
    <col min="11296" max="11296" width="3.75" style="938" customWidth="1"/>
    <col min="11297" max="11297" width="12.75" style="938" customWidth="1"/>
    <col min="11298" max="11298" width="52.75" style="938" customWidth="1"/>
    <col min="11299" max="11302" width="0" style="938" hidden="1" customWidth="1"/>
    <col min="11303" max="11303" width="12.25" style="938" customWidth="1"/>
    <col min="11304" max="11304" width="6.375" style="938" customWidth="1"/>
    <col min="11305" max="11305" width="12.25" style="938" customWidth="1"/>
    <col min="11306" max="11306" width="0" style="938" hidden="1" customWidth="1"/>
    <col min="11307" max="11307" width="3.75" style="938" customWidth="1"/>
    <col min="11308" max="11308" width="11.125" style="938" bestFit="1" customWidth="1"/>
    <col min="11309" max="11310" width="10.625" style="938"/>
    <col min="11311" max="11311" width="11.125" style="938" customWidth="1"/>
    <col min="11312" max="11541" width="10.625" style="938"/>
    <col min="11542" max="11549" width="0" style="938" hidden="1" customWidth="1"/>
    <col min="11550" max="11550" width="3.75" style="938" customWidth="1"/>
    <col min="11551" max="11551" width="3.875" style="938" customWidth="1"/>
    <col min="11552" max="11552" width="3.75" style="938" customWidth="1"/>
    <col min="11553" max="11553" width="12.75" style="938" customWidth="1"/>
    <col min="11554" max="11554" width="52.75" style="938" customWidth="1"/>
    <col min="11555" max="11558" width="0" style="938" hidden="1" customWidth="1"/>
    <col min="11559" max="11559" width="12.25" style="938" customWidth="1"/>
    <col min="11560" max="11560" width="6.375" style="938" customWidth="1"/>
    <col min="11561" max="11561" width="12.25" style="938" customWidth="1"/>
    <col min="11562" max="11562" width="0" style="938" hidden="1" customWidth="1"/>
    <col min="11563" max="11563" width="3.75" style="938" customWidth="1"/>
    <col min="11564" max="11564" width="11.125" style="938" bestFit="1" customWidth="1"/>
    <col min="11565" max="11566" width="10.625" style="938"/>
    <col min="11567" max="11567" width="11.125" style="938" customWidth="1"/>
    <col min="11568" max="11797" width="10.625" style="938"/>
    <col min="11798" max="11805" width="0" style="938" hidden="1" customWidth="1"/>
    <col min="11806" max="11806" width="3.75" style="938" customWidth="1"/>
    <col min="11807" max="11807" width="3.875" style="938" customWidth="1"/>
    <col min="11808" max="11808" width="3.75" style="938" customWidth="1"/>
    <col min="11809" max="11809" width="12.75" style="938" customWidth="1"/>
    <col min="11810" max="11810" width="52.75" style="938" customWidth="1"/>
    <col min="11811" max="11814" width="0" style="938" hidden="1" customWidth="1"/>
    <col min="11815" max="11815" width="12.25" style="938" customWidth="1"/>
    <col min="11816" max="11816" width="6.375" style="938" customWidth="1"/>
    <col min="11817" max="11817" width="12.25" style="938" customWidth="1"/>
    <col min="11818" max="11818" width="0" style="938" hidden="1" customWidth="1"/>
    <col min="11819" max="11819" width="3.75" style="938" customWidth="1"/>
    <col min="11820" max="11820" width="11.125" style="938" bestFit="1" customWidth="1"/>
    <col min="11821" max="11822" width="10.625" style="938"/>
    <col min="11823" max="11823" width="11.125" style="938" customWidth="1"/>
    <col min="11824" max="12053" width="10.625" style="938"/>
    <col min="12054" max="12061" width="0" style="938" hidden="1" customWidth="1"/>
    <col min="12062" max="12062" width="3.75" style="938" customWidth="1"/>
    <col min="12063" max="12063" width="3.875" style="938" customWidth="1"/>
    <col min="12064" max="12064" width="3.75" style="938" customWidth="1"/>
    <col min="12065" max="12065" width="12.75" style="938" customWidth="1"/>
    <col min="12066" max="12066" width="52.75" style="938" customWidth="1"/>
    <col min="12067" max="12070" width="0" style="938" hidden="1" customWidth="1"/>
    <col min="12071" max="12071" width="12.25" style="938" customWidth="1"/>
    <col min="12072" max="12072" width="6.375" style="938" customWidth="1"/>
    <col min="12073" max="12073" width="12.25" style="938" customWidth="1"/>
    <col min="12074" max="12074" width="0" style="938" hidden="1" customWidth="1"/>
    <col min="12075" max="12075" width="3.75" style="938" customWidth="1"/>
    <col min="12076" max="12076" width="11.125" style="938" bestFit="1" customWidth="1"/>
    <col min="12077" max="12078" width="10.625" style="938"/>
    <col min="12079" max="12079" width="11.125" style="938" customWidth="1"/>
    <col min="12080" max="12309" width="10.625" style="938"/>
    <col min="12310" max="12317" width="0" style="938" hidden="1" customWidth="1"/>
    <col min="12318" max="12318" width="3.75" style="938" customWidth="1"/>
    <col min="12319" max="12319" width="3.875" style="938" customWidth="1"/>
    <col min="12320" max="12320" width="3.75" style="938" customWidth="1"/>
    <col min="12321" max="12321" width="12.75" style="938" customWidth="1"/>
    <col min="12322" max="12322" width="52.75" style="938" customWidth="1"/>
    <col min="12323" max="12326" width="0" style="938" hidden="1" customWidth="1"/>
    <col min="12327" max="12327" width="12.25" style="938" customWidth="1"/>
    <col min="12328" max="12328" width="6.375" style="938" customWidth="1"/>
    <col min="12329" max="12329" width="12.25" style="938" customWidth="1"/>
    <col min="12330" max="12330" width="0" style="938" hidden="1" customWidth="1"/>
    <col min="12331" max="12331" width="3.75" style="938" customWidth="1"/>
    <col min="12332" max="12332" width="11.125" style="938" bestFit="1" customWidth="1"/>
    <col min="12333" max="12334" width="10.625" style="938"/>
    <col min="12335" max="12335" width="11.125" style="938" customWidth="1"/>
    <col min="12336" max="12565" width="10.625" style="938"/>
    <col min="12566" max="12573" width="0" style="938" hidden="1" customWidth="1"/>
    <col min="12574" max="12574" width="3.75" style="938" customWidth="1"/>
    <col min="12575" max="12575" width="3.875" style="938" customWidth="1"/>
    <col min="12576" max="12576" width="3.75" style="938" customWidth="1"/>
    <col min="12577" max="12577" width="12.75" style="938" customWidth="1"/>
    <col min="12578" max="12578" width="52.75" style="938" customWidth="1"/>
    <col min="12579" max="12582" width="0" style="938" hidden="1" customWidth="1"/>
    <col min="12583" max="12583" width="12.25" style="938" customWidth="1"/>
    <col min="12584" max="12584" width="6.375" style="938" customWidth="1"/>
    <col min="12585" max="12585" width="12.25" style="938" customWidth="1"/>
    <col min="12586" max="12586" width="0" style="938" hidden="1" customWidth="1"/>
    <col min="12587" max="12587" width="3.75" style="938" customWidth="1"/>
    <col min="12588" max="12588" width="11.125" style="938" bestFit="1" customWidth="1"/>
    <col min="12589" max="12590" width="10.625" style="938"/>
    <col min="12591" max="12591" width="11.125" style="938" customWidth="1"/>
    <col min="12592" max="12821" width="10.625" style="938"/>
    <col min="12822" max="12829" width="0" style="938" hidden="1" customWidth="1"/>
    <col min="12830" max="12830" width="3.75" style="938" customWidth="1"/>
    <col min="12831" max="12831" width="3.875" style="938" customWidth="1"/>
    <col min="12832" max="12832" width="3.75" style="938" customWidth="1"/>
    <col min="12833" max="12833" width="12.75" style="938" customWidth="1"/>
    <col min="12834" max="12834" width="52.75" style="938" customWidth="1"/>
    <col min="12835" max="12838" width="0" style="938" hidden="1" customWidth="1"/>
    <col min="12839" max="12839" width="12.25" style="938" customWidth="1"/>
    <col min="12840" max="12840" width="6.375" style="938" customWidth="1"/>
    <col min="12841" max="12841" width="12.25" style="938" customWidth="1"/>
    <col min="12842" max="12842" width="0" style="938" hidden="1" customWidth="1"/>
    <col min="12843" max="12843" width="3.75" style="938" customWidth="1"/>
    <col min="12844" max="12844" width="11.125" style="938" bestFit="1" customWidth="1"/>
    <col min="12845" max="12846" width="10.625" style="938"/>
    <col min="12847" max="12847" width="11.125" style="938" customWidth="1"/>
    <col min="12848" max="13077" width="10.625" style="938"/>
    <col min="13078" max="13085" width="0" style="938" hidden="1" customWidth="1"/>
    <col min="13086" max="13086" width="3.75" style="938" customWidth="1"/>
    <col min="13087" max="13087" width="3.875" style="938" customWidth="1"/>
    <col min="13088" max="13088" width="3.75" style="938" customWidth="1"/>
    <col min="13089" max="13089" width="12.75" style="938" customWidth="1"/>
    <col min="13090" max="13090" width="52.75" style="938" customWidth="1"/>
    <col min="13091" max="13094" width="0" style="938" hidden="1" customWidth="1"/>
    <col min="13095" max="13095" width="12.25" style="938" customWidth="1"/>
    <col min="13096" max="13096" width="6.375" style="938" customWidth="1"/>
    <col min="13097" max="13097" width="12.25" style="938" customWidth="1"/>
    <col min="13098" max="13098" width="0" style="938" hidden="1" customWidth="1"/>
    <col min="13099" max="13099" width="3.75" style="938" customWidth="1"/>
    <col min="13100" max="13100" width="11.125" style="938" bestFit="1" customWidth="1"/>
    <col min="13101" max="13102" width="10.625" style="938"/>
    <col min="13103" max="13103" width="11.125" style="938" customWidth="1"/>
    <col min="13104" max="13333" width="10.625" style="938"/>
    <col min="13334" max="13341" width="0" style="938" hidden="1" customWidth="1"/>
    <col min="13342" max="13342" width="3.75" style="938" customWidth="1"/>
    <col min="13343" max="13343" width="3.875" style="938" customWidth="1"/>
    <col min="13344" max="13344" width="3.75" style="938" customWidth="1"/>
    <col min="13345" max="13345" width="12.75" style="938" customWidth="1"/>
    <col min="13346" max="13346" width="52.75" style="938" customWidth="1"/>
    <col min="13347" max="13350" width="0" style="938" hidden="1" customWidth="1"/>
    <col min="13351" max="13351" width="12.25" style="938" customWidth="1"/>
    <col min="13352" max="13352" width="6.375" style="938" customWidth="1"/>
    <col min="13353" max="13353" width="12.25" style="938" customWidth="1"/>
    <col min="13354" max="13354" width="0" style="938" hidden="1" customWidth="1"/>
    <col min="13355" max="13355" width="3.75" style="938" customWidth="1"/>
    <col min="13356" max="13356" width="11.125" style="938" bestFit="1" customWidth="1"/>
    <col min="13357" max="13358" width="10.625" style="938"/>
    <col min="13359" max="13359" width="11.125" style="938" customWidth="1"/>
    <col min="13360" max="13589" width="10.625" style="938"/>
    <col min="13590" max="13597" width="0" style="938" hidden="1" customWidth="1"/>
    <col min="13598" max="13598" width="3.75" style="938" customWidth="1"/>
    <col min="13599" max="13599" width="3.875" style="938" customWidth="1"/>
    <col min="13600" max="13600" width="3.75" style="938" customWidth="1"/>
    <col min="13601" max="13601" width="12.75" style="938" customWidth="1"/>
    <col min="13602" max="13602" width="52.75" style="938" customWidth="1"/>
    <col min="13603" max="13606" width="0" style="938" hidden="1" customWidth="1"/>
    <col min="13607" max="13607" width="12.25" style="938" customWidth="1"/>
    <col min="13608" max="13608" width="6.375" style="938" customWidth="1"/>
    <col min="13609" max="13609" width="12.25" style="938" customWidth="1"/>
    <col min="13610" max="13610" width="0" style="938" hidden="1" customWidth="1"/>
    <col min="13611" max="13611" width="3.75" style="938" customWidth="1"/>
    <col min="13612" max="13612" width="11.125" style="938" bestFit="1" customWidth="1"/>
    <col min="13613" max="13614" width="10.625" style="938"/>
    <col min="13615" max="13615" width="11.125" style="938" customWidth="1"/>
    <col min="13616" max="13845" width="10.625" style="938"/>
    <col min="13846" max="13853" width="0" style="938" hidden="1" customWidth="1"/>
    <col min="13854" max="13854" width="3.75" style="938" customWidth="1"/>
    <col min="13855" max="13855" width="3.875" style="938" customWidth="1"/>
    <col min="13856" max="13856" width="3.75" style="938" customWidth="1"/>
    <col min="13857" max="13857" width="12.75" style="938" customWidth="1"/>
    <col min="13858" max="13858" width="52.75" style="938" customWidth="1"/>
    <col min="13859" max="13862" width="0" style="938" hidden="1" customWidth="1"/>
    <col min="13863" max="13863" width="12.25" style="938" customWidth="1"/>
    <col min="13864" max="13864" width="6.375" style="938" customWidth="1"/>
    <col min="13865" max="13865" width="12.25" style="938" customWidth="1"/>
    <col min="13866" max="13866" width="0" style="938" hidden="1" customWidth="1"/>
    <col min="13867" max="13867" width="3.75" style="938" customWidth="1"/>
    <col min="13868" max="13868" width="11.125" style="938" bestFit="1" customWidth="1"/>
    <col min="13869" max="13870" width="10.625" style="938"/>
    <col min="13871" max="13871" width="11.125" style="938" customWidth="1"/>
    <col min="13872" max="14101" width="10.625" style="938"/>
    <col min="14102" max="14109" width="0" style="938" hidden="1" customWidth="1"/>
    <col min="14110" max="14110" width="3.75" style="938" customWidth="1"/>
    <col min="14111" max="14111" width="3.875" style="938" customWidth="1"/>
    <col min="14112" max="14112" width="3.75" style="938" customWidth="1"/>
    <col min="14113" max="14113" width="12.75" style="938" customWidth="1"/>
    <col min="14114" max="14114" width="52.75" style="938" customWidth="1"/>
    <col min="14115" max="14118" width="0" style="938" hidden="1" customWidth="1"/>
    <col min="14119" max="14119" width="12.25" style="938" customWidth="1"/>
    <col min="14120" max="14120" width="6.375" style="938" customWidth="1"/>
    <col min="14121" max="14121" width="12.25" style="938" customWidth="1"/>
    <col min="14122" max="14122" width="0" style="938" hidden="1" customWidth="1"/>
    <col min="14123" max="14123" width="3.75" style="938" customWidth="1"/>
    <col min="14124" max="14124" width="11.125" style="938" bestFit="1" customWidth="1"/>
    <col min="14125" max="14126" width="10.625" style="938"/>
    <col min="14127" max="14127" width="11.125" style="938" customWidth="1"/>
    <col min="14128" max="14357" width="10.625" style="938"/>
    <col min="14358" max="14365" width="0" style="938" hidden="1" customWidth="1"/>
    <col min="14366" max="14366" width="3.75" style="938" customWidth="1"/>
    <col min="14367" max="14367" width="3.875" style="938" customWidth="1"/>
    <col min="14368" max="14368" width="3.75" style="938" customWidth="1"/>
    <col min="14369" max="14369" width="12.75" style="938" customWidth="1"/>
    <col min="14370" max="14370" width="52.75" style="938" customWidth="1"/>
    <col min="14371" max="14374" width="0" style="938" hidden="1" customWidth="1"/>
    <col min="14375" max="14375" width="12.25" style="938" customWidth="1"/>
    <col min="14376" max="14376" width="6.375" style="938" customWidth="1"/>
    <col min="14377" max="14377" width="12.25" style="938" customWidth="1"/>
    <col min="14378" max="14378" width="0" style="938" hidden="1" customWidth="1"/>
    <col min="14379" max="14379" width="3.75" style="938" customWidth="1"/>
    <col min="14380" max="14380" width="11.125" style="938" bestFit="1" customWidth="1"/>
    <col min="14381" max="14382" width="10.625" style="938"/>
    <col min="14383" max="14383" width="11.125" style="938" customWidth="1"/>
    <col min="14384" max="14613" width="10.625" style="938"/>
    <col min="14614" max="14621" width="0" style="938" hidden="1" customWidth="1"/>
    <col min="14622" max="14622" width="3.75" style="938" customWidth="1"/>
    <col min="14623" max="14623" width="3.875" style="938" customWidth="1"/>
    <col min="14624" max="14624" width="3.75" style="938" customWidth="1"/>
    <col min="14625" max="14625" width="12.75" style="938" customWidth="1"/>
    <col min="14626" max="14626" width="52.75" style="938" customWidth="1"/>
    <col min="14627" max="14630" width="0" style="938" hidden="1" customWidth="1"/>
    <col min="14631" max="14631" width="12.25" style="938" customWidth="1"/>
    <col min="14632" max="14632" width="6.375" style="938" customWidth="1"/>
    <col min="14633" max="14633" width="12.25" style="938" customWidth="1"/>
    <col min="14634" max="14634" width="0" style="938" hidden="1" customWidth="1"/>
    <col min="14635" max="14635" width="3.75" style="938" customWidth="1"/>
    <col min="14636" max="14636" width="11.125" style="938" bestFit="1" customWidth="1"/>
    <col min="14637" max="14638" width="10.625" style="938"/>
    <col min="14639" max="14639" width="11.125" style="938" customWidth="1"/>
    <col min="14640" max="14869" width="10.625" style="938"/>
    <col min="14870" max="14877" width="0" style="938" hidden="1" customWidth="1"/>
    <col min="14878" max="14878" width="3.75" style="938" customWidth="1"/>
    <col min="14879" max="14879" width="3.875" style="938" customWidth="1"/>
    <col min="14880" max="14880" width="3.75" style="938" customWidth="1"/>
    <col min="14881" max="14881" width="12.75" style="938" customWidth="1"/>
    <col min="14882" max="14882" width="52.75" style="938" customWidth="1"/>
    <col min="14883" max="14886" width="0" style="938" hidden="1" customWidth="1"/>
    <col min="14887" max="14887" width="12.25" style="938" customWidth="1"/>
    <col min="14888" max="14888" width="6.375" style="938" customWidth="1"/>
    <col min="14889" max="14889" width="12.25" style="938" customWidth="1"/>
    <col min="14890" max="14890" width="0" style="938" hidden="1" customWidth="1"/>
    <col min="14891" max="14891" width="3.75" style="938" customWidth="1"/>
    <col min="14892" max="14892" width="11.125" style="938" bestFit="1" customWidth="1"/>
    <col min="14893" max="14894" width="10.625" style="938"/>
    <col min="14895" max="14895" width="11.125" style="938" customWidth="1"/>
    <col min="14896" max="15125" width="10.625" style="938"/>
    <col min="15126" max="15133" width="0" style="938" hidden="1" customWidth="1"/>
    <col min="15134" max="15134" width="3.75" style="938" customWidth="1"/>
    <col min="15135" max="15135" width="3.875" style="938" customWidth="1"/>
    <col min="15136" max="15136" width="3.75" style="938" customWidth="1"/>
    <col min="15137" max="15137" width="12.75" style="938" customWidth="1"/>
    <col min="15138" max="15138" width="52.75" style="938" customWidth="1"/>
    <col min="15139" max="15142" width="0" style="938" hidden="1" customWidth="1"/>
    <col min="15143" max="15143" width="12.25" style="938" customWidth="1"/>
    <col min="15144" max="15144" width="6.375" style="938" customWidth="1"/>
    <col min="15145" max="15145" width="12.25" style="938" customWidth="1"/>
    <col min="15146" max="15146" width="0" style="938" hidden="1" customWidth="1"/>
    <col min="15147" max="15147" width="3.75" style="938" customWidth="1"/>
    <col min="15148" max="15148" width="11.125" style="938" bestFit="1" customWidth="1"/>
    <col min="15149" max="15150" width="10.625" style="938"/>
    <col min="15151" max="15151" width="11.125" style="938" customWidth="1"/>
    <col min="15152" max="15381" width="10.625" style="938"/>
    <col min="15382" max="15389" width="0" style="938" hidden="1" customWidth="1"/>
    <col min="15390" max="15390" width="3.75" style="938" customWidth="1"/>
    <col min="15391" max="15391" width="3.875" style="938" customWidth="1"/>
    <col min="15392" max="15392" width="3.75" style="938" customWidth="1"/>
    <col min="15393" max="15393" width="12.75" style="938" customWidth="1"/>
    <col min="15394" max="15394" width="52.75" style="938" customWidth="1"/>
    <col min="15395" max="15398" width="0" style="938" hidden="1" customWidth="1"/>
    <col min="15399" max="15399" width="12.25" style="938" customWidth="1"/>
    <col min="15400" max="15400" width="6.375" style="938" customWidth="1"/>
    <col min="15401" max="15401" width="12.25" style="938" customWidth="1"/>
    <col min="15402" max="15402" width="0" style="938" hidden="1" customWidth="1"/>
    <col min="15403" max="15403" width="3.75" style="938" customWidth="1"/>
    <col min="15404" max="15404" width="11.125" style="938" bestFit="1" customWidth="1"/>
    <col min="15405" max="15406" width="10.625" style="938"/>
    <col min="15407" max="15407" width="11.125" style="938" customWidth="1"/>
    <col min="15408" max="15637" width="10.625" style="938"/>
    <col min="15638" max="15645" width="0" style="938" hidden="1" customWidth="1"/>
    <col min="15646" max="15646" width="3.75" style="938" customWidth="1"/>
    <col min="15647" max="15647" width="3.875" style="938" customWidth="1"/>
    <col min="15648" max="15648" width="3.75" style="938" customWidth="1"/>
    <col min="15649" max="15649" width="12.75" style="938" customWidth="1"/>
    <col min="15650" max="15650" width="52.75" style="938" customWidth="1"/>
    <col min="15651" max="15654" width="0" style="938" hidden="1" customWidth="1"/>
    <col min="15655" max="15655" width="12.25" style="938" customWidth="1"/>
    <col min="15656" max="15656" width="6.375" style="938" customWidth="1"/>
    <col min="15657" max="15657" width="12.25" style="938" customWidth="1"/>
    <col min="15658" max="15658" width="0" style="938" hidden="1" customWidth="1"/>
    <col min="15659" max="15659" width="3.75" style="938" customWidth="1"/>
    <col min="15660" max="15660" width="11.125" style="938" bestFit="1" customWidth="1"/>
    <col min="15661" max="15662" width="10.625" style="938"/>
    <col min="15663" max="15663" width="11.125" style="938" customWidth="1"/>
    <col min="15664" max="15893" width="10.625" style="938"/>
    <col min="15894" max="15901" width="0" style="938" hidden="1" customWidth="1"/>
    <col min="15902" max="15902" width="3.75" style="938" customWidth="1"/>
    <col min="15903" max="15903" width="3.875" style="938" customWidth="1"/>
    <col min="15904" max="15904" width="3.75" style="938" customWidth="1"/>
    <col min="15905" max="15905" width="12.75" style="938" customWidth="1"/>
    <col min="15906" max="15906" width="52.75" style="938" customWidth="1"/>
    <col min="15907" max="15910" width="0" style="938" hidden="1" customWidth="1"/>
    <col min="15911" max="15911" width="12.25" style="938" customWidth="1"/>
    <col min="15912" max="15912" width="6.375" style="938" customWidth="1"/>
    <col min="15913" max="15913" width="12.25" style="938" customWidth="1"/>
    <col min="15914" max="15914" width="0" style="938" hidden="1" customWidth="1"/>
    <col min="15915" max="15915" width="3.75" style="938" customWidth="1"/>
    <col min="15916" max="15916" width="11.125" style="938" bestFit="1" customWidth="1"/>
    <col min="15917" max="15918" width="10.625" style="938"/>
    <col min="15919" max="15919" width="11.125" style="938" customWidth="1"/>
    <col min="15920" max="16149" width="10.625" style="938"/>
    <col min="16150" max="16157" width="0" style="938" hidden="1" customWidth="1"/>
    <col min="16158" max="16158" width="3.75" style="938" customWidth="1"/>
    <col min="16159" max="16159" width="3.875" style="938" customWidth="1"/>
    <col min="16160" max="16160" width="3.75" style="938" customWidth="1"/>
    <col min="16161" max="16161" width="12.75" style="938" customWidth="1"/>
    <col min="16162" max="16162" width="52.75" style="938" customWidth="1"/>
    <col min="16163" max="16166" width="0" style="938" hidden="1" customWidth="1"/>
    <col min="16167" max="16167" width="12.25" style="938" customWidth="1"/>
    <col min="16168" max="16168" width="6.375" style="938" customWidth="1"/>
    <col min="16169" max="16169" width="12.25" style="938" customWidth="1"/>
    <col min="16170" max="16170" width="0" style="938" hidden="1" customWidth="1"/>
    <col min="16171" max="16171" width="3.75" style="938" customWidth="1"/>
    <col min="16172" max="16172" width="11.125" style="938" bestFit="1" customWidth="1"/>
    <col min="16173" max="16174" width="10.625" style="938"/>
    <col min="16175" max="16175" width="11.125" style="938" customWidth="1"/>
    <col min="16176" max="16384" width="10.625" style="938"/>
  </cols>
  <sheetData>
    <row r="1" spans="1:55" hidden="1">
      <c r="Q1" s="731"/>
      <c r="R1" s="731"/>
      <c r="X1" s="731"/>
      <c r="Y1" s="731"/>
      <c r="AE1" s="731"/>
      <c r="AF1" s="731"/>
      <c r="AL1" s="731"/>
      <c r="AM1" s="731"/>
    </row>
    <row r="2" spans="1:55" hidden="1">
      <c r="U2" s="731"/>
      <c r="AB2" s="731"/>
      <c r="AI2" s="731"/>
      <c r="AP2" s="731"/>
    </row>
    <row r="3" spans="1:55" hidden="1"/>
    <row r="4" spans="1:55"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row>
    <row r="5" spans="1:55" ht="26.1" customHeight="1">
      <c r="J5" s="943"/>
      <c r="K5" s="943"/>
      <c r="L5" s="1312" t="s">
        <v>718</v>
      </c>
      <c r="M5" s="1312"/>
      <c r="N5" s="1312"/>
      <c r="O5" s="1312"/>
      <c r="P5" s="1312"/>
      <c r="Q5" s="1312"/>
      <c r="R5" s="1312"/>
      <c r="S5" s="1312"/>
      <c r="T5" s="1312"/>
      <c r="U5" s="633"/>
      <c r="V5" s="633"/>
      <c r="W5" s="633"/>
      <c r="X5" s="633"/>
      <c r="Y5" s="633"/>
      <c r="Z5" s="633"/>
      <c r="AA5" s="633"/>
      <c r="AB5" s="633"/>
      <c r="AC5" s="633"/>
      <c r="AD5" s="633"/>
      <c r="AE5" s="633"/>
      <c r="AF5" s="633"/>
      <c r="AG5" s="633"/>
      <c r="AH5" s="633"/>
      <c r="AI5" s="633"/>
      <c r="AJ5" s="633"/>
      <c r="AK5" s="633"/>
      <c r="AL5" s="633"/>
      <c r="AM5" s="633"/>
      <c r="AN5" s="633"/>
      <c r="AO5" s="633"/>
      <c r="AP5" s="633"/>
    </row>
    <row r="6" spans="1:55"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946"/>
    </row>
    <row r="7" spans="1:55" s="746" customFormat="1" ht="11.4" hidden="1">
      <c r="A7" s="1122"/>
      <c r="B7" s="1122"/>
      <c r="C7" s="1122"/>
      <c r="D7" s="1122"/>
      <c r="E7" s="1122"/>
      <c r="F7" s="1122"/>
      <c r="G7" s="1122"/>
      <c r="H7" s="1122"/>
      <c r="L7" s="1173"/>
      <c r="M7" s="1046"/>
      <c r="O7" s="1288"/>
      <c r="P7" s="1288"/>
      <c r="Q7" s="1288"/>
      <c r="R7" s="1288"/>
      <c r="S7" s="1288"/>
      <c r="T7" s="1288"/>
      <c r="U7" s="780"/>
      <c r="V7"/>
      <c r="W7"/>
      <c r="X7"/>
      <c r="Y7"/>
      <c r="Z7"/>
      <c r="AA7"/>
      <c r="AB7"/>
      <c r="AC7"/>
      <c r="AD7"/>
      <c r="AE7"/>
      <c r="AF7"/>
      <c r="AG7"/>
      <c r="AH7"/>
      <c r="AI7"/>
      <c r="AJ7"/>
      <c r="AK7"/>
      <c r="AL7"/>
      <c r="AM7"/>
      <c r="AN7"/>
      <c r="AO7"/>
      <c r="AP7"/>
      <c r="AQ7" s="780"/>
      <c r="AS7" s="1122"/>
      <c r="AT7" s="1122"/>
      <c r="AU7" s="1122"/>
      <c r="AV7" s="1122"/>
      <c r="AW7" s="1122"/>
    </row>
    <row r="8" spans="1:55" s="955" customFormat="1" ht="22.8">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730"/>
      <c r="V8"/>
      <c r="W8"/>
      <c r="X8"/>
      <c r="Y8"/>
      <c r="Z8"/>
      <c r="AA8"/>
      <c r="AB8"/>
      <c r="AC8"/>
      <c r="AD8"/>
      <c r="AE8"/>
      <c r="AF8"/>
      <c r="AG8"/>
      <c r="AH8"/>
      <c r="AI8"/>
      <c r="AJ8"/>
      <c r="AK8"/>
      <c r="AL8"/>
      <c r="AM8"/>
      <c r="AN8"/>
      <c r="AO8"/>
      <c r="AP8"/>
      <c r="AQ8" s="730"/>
      <c r="AR8" s="489"/>
      <c r="AS8" s="961"/>
      <c r="AT8" s="961"/>
      <c r="AU8" s="961"/>
      <c r="AV8" s="961"/>
      <c r="AW8" s="961"/>
      <c r="AX8" s="961"/>
      <c r="AY8" s="961"/>
      <c r="AZ8" s="961"/>
      <c r="BA8" s="961"/>
      <c r="BB8" s="961"/>
      <c r="BC8" s="961"/>
    </row>
    <row r="9" spans="1:55" s="955" customFormat="1" ht="22.8">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730"/>
      <c r="V9"/>
      <c r="W9"/>
      <c r="X9"/>
      <c r="Y9"/>
      <c r="Z9"/>
      <c r="AA9"/>
      <c r="AB9"/>
      <c r="AC9"/>
      <c r="AD9"/>
      <c r="AE9"/>
      <c r="AF9"/>
      <c r="AG9"/>
      <c r="AH9"/>
      <c r="AI9"/>
      <c r="AJ9"/>
      <c r="AK9"/>
      <c r="AL9"/>
      <c r="AM9"/>
      <c r="AN9"/>
      <c r="AO9"/>
      <c r="AP9"/>
      <c r="AQ9" s="730"/>
      <c r="AR9" s="489"/>
      <c r="AS9" s="961"/>
      <c r="AT9" s="961"/>
      <c r="AU9" s="961"/>
      <c r="AV9" s="961"/>
      <c r="AW9" s="961"/>
      <c r="AX9" s="961"/>
      <c r="AY9" s="961"/>
      <c r="AZ9" s="961"/>
      <c r="BA9" s="961"/>
      <c r="BB9" s="961"/>
      <c r="BC9" s="961"/>
    </row>
    <row r="10" spans="1:55" s="746" customFormat="1" ht="11.4" hidden="1">
      <c r="A10" s="1122"/>
      <c r="B10" s="1122"/>
      <c r="C10" s="1122"/>
      <c r="D10" s="1122"/>
      <c r="E10" s="1122"/>
      <c r="F10" s="1122"/>
      <c r="G10" s="1122"/>
      <c r="H10" s="1122"/>
      <c r="L10" s="1173"/>
      <c r="M10" s="1046"/>
      <c r="O10" s="1288"/>
      <c r="P10" s="1288"/>
      <c r="Q10" s="1288"/>
      <c r="R10" s="1288"/>
      <c r="S10" s="1288"/>
      <c r="T10" s="1288"/>
      <c r="U10" s="780"/>
      <c r="V10"/>
      <c r="W10"/>
      <c r="X10"/>
      <c r="Y10"/>
      <c r="Z10"/>
      <c r="AA10"/>
      <c r="AB10"/>
      <c r="AC10"/>
      <c r="AD10"/>
      <c r="AE10"/>
      <c r="AF10"/>
      <c r="AG10"/>
      <c r="AH10"/>
      <c r="AI10"/>
      <c r="AJ10"/>
      <c r="AK10"/>
      <c r="AL10"/>
      <c r="AM10"/>
      <c r="AN10"/>
      <c r="AO10"/>
      <c r="AP10"/>
      <c r="AQ10" s="780"/>
      <c r="AS10" s="1122"/>
      <c r="AT10" s="1122"/>
      <c r="AU10" s="1122"/>
      <c r="AV10" s="1122"/>
      <c r="AW10" s="1122"/>
    </row>
    <row r="11" spans="1:55" s="955" customFormat="1" ht="11.4" hidden="1">
      <c r="A11" s="961"/>
      <c r="B11" s="961"/>
      <c r="C11" s="961"/>
      <c r="D11" s="961"/>
      <c r="E11" s="961"/>
      <c r="F11" s="961"/>
      <c r="G11" s="961"/>
      <c r="H11" s="961"/>
      <c r="L11" s="1313"/>
      <c r="M11" s="1313"/>
      <c r="N11" s="972"/>
      <c r="O11" s="730"/>
      <c r="P11" s="730"/>
      <c r="Q11" s="730"/>
      <c r="R11" s="730"/>
      <c r="S11" s="730"/>
      <c r="T11" s="730"/>
      <c r="U11" s="959" t="s">
        <v>371</v>
      </c>
      <c r="V11" s="1099"/>
      <c r="W11" s="1099"/>
      <c r="X11" s="1099"/>
      <c r="Y11" s="1099"/>
      <c r="Z11" s="1099"/>
      <c r="AA11" s="1099"/>
      <c r="AB11" s="959" t="s">
        <v>371</v>
      </c>
      <c r="AC11" s="1099"/>
      <c r="AD11" s="1099"/>
      <c r="AE11" s="1099"/>
      <c r="AF11" s="1099"/>
      <c r="AG11" s="1099"/>
      <c r="AH11" s="1099"/>
      <c r="AI11" s="959" t="s">
        <v>371</v>
      </c>
      <c r="AJ11" s="1099"/>
      <c r="AK11" s="1099"/>
      <c r="AL11" s="1099"/>
      <c r="AM11" s="1099"/>
      <c r="AN11" s="1099"/>
      <c r="AO11" s="1099"/>
      <c r="AP11" s="959" t="s">
        <v>371</v>
      </c>
      <c r="AS11" s="961"/>
      <c r="AT11" s="961"/>
      <c r="AU11" s="961"/>
      <c r="AV11" s="961"/>
      <c r="AW11" s="961"/>
      <c r="AX11" s="961"/>
      <c r="AY11" s="961"/>
      <c r="AZ11" s="961"/>
      <c r="BA11" s="961"/>
      <c r="BB11" s="961"/>
      <c r="BC11" s="961"/>
    </row>
    <row r="12" spans="1:55">
      <c r="J12" s="943"/>
      <c r="K12" s="943"/>
      <c r="L12" s="939"/>
      <c r="M12" s="939"/>
      <c r="N12" s="472"/>
      <c r="O12" s="1290"/>
      <c r="P12" s="1290"/>
      <c r="Q12" s="1290"/>
      <c r="R12" s="1290"/>
      <c r="S12" s="1290"/>
      <c r="T12" s="1290"/>
      <c r="U12" s="1290"/>
      <c r="V12" s="1290" t="s">
        <v>2049</v>
      </c>
      <c r="W12" s="1290"/>
      <c r="X12" s="1290"/>
      <c r="Y12" s="1290"/>
      <c r="Z12" s="1290"/>
      <c r="AA12" s="1290"/>
      <c r="AB12" s="1290"/>
      <c r="AC12" s="1290" t="s">
        <v>2049</v>
      </c>
      <c r="AD12" s="1290"/>
      <c r="AE12" s="1290"/>
      <c r="AF12" s="1290"/>
      <c r="AG12" s="1290"/>
      <c r="AH12" s="1290"/>
      <c r="AI12" s="1290"/>
      <c r="AJ12" s="1290" t="s">
        <v>2049</v>
      </c>
      <c r="AK12" s="1290"/>
      <c r="AL12" s="1290"/>
      <c r="AM12" s="1290"/>
      <c r="AN12" s="1290"/>
      <c r="AO12" s="1290"/>
      <c r="AP12" s="1290"/>
    </row>
    <row r="13" spans="1:55">
      <c r="J13" s="943"/>
      <c r="K13" s="943"/>
      <c r="L13" s="1231" t="s">
        <v>445</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t="s">
        <v>446</v>
      </c>
    </row>
    <row r="14" spans="1:55" ht="14.25" customHeight="1">
      <c r="J14" s="943"/>
      <c r="K14" s="943"/>
      <c r="L14" s="1296" t="s">
        <v>91</v>
      </c>
      <c r="M14" s="1296" t="s">
        <v>603</v>
      </c>
      <c r="N14" s="630"/>
      <c r="O14" s="1297" t="s">
        <v>605</v>
      </c>
      <c r="P14" s="1298"/>
      <c r="Q14" s="1298"/>
      <c r="R14" s="1298"/>
      <c r="S14" s="1298"/>
      <c r="T14" s="1299"/>
      <c r="U14" s="1307" t="s">
        <v>339</v>
      </c>
      <c r="V14" s="1297" t="s">
        <v>605</v>
      </c>
      <c r="W14" s="1298"/>
      <c r="X14" s="1298"/>
      <c r="Y14" s="1298"/>
      <c r="Z14" s="1298"/>
      <c r="AA14" s="1299"/>
      <c r="AB14" s="1307" t="s">
        <v>339</v>
      </c>
      <c r="AC14" s="1297" t="s">
        <v>605</v>
      </c>
      <c r="AD14" s="1298"/>
      <c r="AE14" s="1298"/>
      <c r="AF14" s="1298"/>
      <c r="AG14" s="1298"/>
      <c r="AH14" s="1299"/>
      <c r="AI14" s="1307" t="s">
        <v>339</v>
      </c>
      <c r="AJ14" s="1297" t="s">
        <v>605</v>
      </c>
      <c r="AK14" s="1298"/>
      <c r="AL14" s="1298"/>
      <c r="AM14" s="1298"/>
      <c r="AN14" s="1298"/>
      <c r="AO14" s="1299"/>
      <c r="AP14" s="1307" t="s">
        <v>339</v>
      </c>
      <c r="AQ14" s="1293" t="s">
        <v>274</v>
      </c>
      <c r="AR14" s="1231"/>
    </row>
    <row r="15" spans="1:55" ht="14.25" customHeight="1">
      <c r="J15" s="943"/>
      <c r="K15" s="943"/>
      <c r="L15" s="1296"/>
      <c r="M15" s="1296"/>
      <c r="N15" s="631"/>
      <c r="O15" s="1302" t="s">
        <v>579</v>
      </c>
      <c r="P15" s="1300" t="s">
        <v>270</v>
      </c>
      <c r="Q15" s="1301"/>
      <c r="R15" s="1304" t="s">
        <v>616</v>
      </c>
      <c r="S15" s="1305"/>
      <c r="T15" s="1306"/>
      <c r="U15" s="1308"/>
      <c r="V15" s="1302" t="s">
        <v>579</v>
      </c>
      <c r="W15" s="1300" t="s">
        <v>270</v>
      </c>
      <c r="X15" s="1301"/>
      <c r="Y15" s="1304" t="s">
        <v>616</v>
      </c>
      <c r="Z15" s="1305"/>
      <c r="AA15" s="1306"/>
      <c r="AB15" s="1308"/>
      <c r="AC15" s="1302" t="s">
        <v>579</v>
      </c>
      <c r="AD15" s="1300" t="s">
        <v>270</v>
      </c>
      <c r="AE15" s="1301"/>
      <c r="AF15" s="1304" t="s">
        <v>616</v>
      </c>
      <c r="AG15" s="1305"/>
      <c r="AH15" s="1306"/>
      <c r="AI15" s="1308"/>
      <c r="AJ15" s="1302" t="s">
        <v>579</v>
      </c>
      <c r="AK15" s="1300" t="s">
        <v>270</v>
      </c>
      <c r="AL15" s="1301"/>
      <c r="AM15" s="1304" t="s">
        <v>616</v>
      </c>
      <c r="AN15" s="1305"/>
      <c r="AO15" s="1306"/>
      <c r="AP15" s="1308"/>
      <c r="AQ15" s="1294"/>
      <c r="AR15" s="1231"/>
    </row>
    <row r="16" spans="1:55" ht="33.75" customHeight="1">
      <c r="J16" s="943"/>
      <c r="K16" s="943"/>
      <c r="L16" s="1296"/>
      <c r="M16" s="1296"/>
      <c r="N16" s="632"/>
      <c r="O16" s="1303"/>
      <c r="P16" s="719" t="s">
        <v>580</v>
      </c>
      <c r="Q16" s="719" t="s">
        <v>6</v>
      </c>
      <c r="R16" s="976" t="s">
        <v>273</v>
      </c>
      <c r="S16" s="1291" t="s">
        <v>272</v>
      </c>
      <c r="T16" s="1292"/>
      <c r="U16" s="1309"/>
      <c r="V16" s="1303"/>
      <c r="W16" s="719" t="s">
        <v>580</v>
      </c>
      <c r="X16" s="719" t="s">
        <v>6</v>
      </c>
      <c r="Y16" s="1188" t="s">
        <v>273</v>
      </c>
      <c r="Z16" s="1291" t="s">
        <v>272</v>
      </c>
      <c r="AA16" s="1292"/>
      <c r="AB16" s="1309"/>
      <c r="AC16" s="1303"/>
      <c r="AD16" s="719" t="s">
        <v>580</v>
      </c>
      <c r="AE16" s="719" t="s">
        <v>6</v>
      </c>
      <c r="AF16" s="1188" t="s">
        <v>273</v>
      </c>
      <c r="AG16" s="1291" t="s">
        <v>272</v>
      </c>
      <c r="AH16" s="1292"/>
      <c r="AI16" s="1309"/>
      <c r="AJ16" s="1303"/>
      <c r="AK16" s="719" t="s">
        <v>580</v>
      </c>
      <c r="AL16" s="719" t="s">
        <v>6</v>
      </c>
      <c r="AM16" s="1188" t="s">
        <v>273</v>
      </c>
      <c r="AN16" s="1291" t="s">
        <v>272</v>
      </c>
      <c r="AO16" s="1292"/>
      <c r="AP16" s="1309"/>
      <c r="AQ16" s="1295"/>
      <c r="AR16" s="1231"/>
    </row>
    <row r="17" spans="1:57">
      <c r="J17" s="943"/>
      <c r="K17" s="538">
        <v>1</v>
      </c>
      <c r="L17" s="616" t="s">
        <v>92</v>
      </c>
      <c r="M17" s="616" t="s">
        <v>48</v>
      </c>
      <c r="N17" s="618" t="str">
        <f ca="1">OFFSET(N17,0,-1)</f>
        <v>2</v>
      </c>
      <c r="O17" s="973">
        <f ca="1">OFFSET(O17,0,-1)+1</f>
        <v>3</v>
      </c>
      <c r="P17" s="973">
        <f ca="1">OFFSET(P17,0,-1)+1</f>
        <v>4</v>
      </c>
      <c r="Q17" s="973">
        <f ca="1">OFFSET(Q17,0,-1)+1</f>
        <v>5</v>
      </c>
      <c r="R17" s="973">
        <f ca="1">OFFSET(R17,0,-1)+1</f>
        <v>6</v>
      </c>
      <c r="S17" s="1314">
        <f ca="1">OFFSET(S17,0,-1)+1</f>
        <v>7</v>
      </c>
      <c r="T17" s="1314"/>
      <c r="U17" s="973">
        <f ca="1">OFFSET(U17,0,-2)+1</f>
        <v>8</v>
      </c>
      <c r="V17" s="1186">
        <f ca="1">OFFSET(V17,0,-1)+1</f>
        <v>9</v>
      </c>
      <c r="W17" s="1186">
        <f ca="1">OFFSET(W17,0,-1)+1</f>
        <v>10</v>
      </c>
      <c r="X17" s="1186">
        <f ca="1">OFFSET(X17,0,-1)+1</f>
        <v>11</v>
      </c>
      <c r="Y17" s="1186">
        <f ca="1">OFFSET(Y17,0,-1)+1</f>
        <v>12</v>
      </c>
      <c r="Z17" s="1314">
        <f ca="1">OFFSET(Z17,0,-1)+1</f>
        <v>13</v>
      </c>
      <c r="AA17" s="1314"/>
      <c r="AB17" s="1186">
        <f ca="1">OFFSET(AB17,0,-2)+1</f>
        <v>14</v>
      </c>
      <c r="AC17" s="1186">
        <f ca="1">OFFSET(AC17,0,-1)+1</f>
        <v>15</v>
      </c>
      <c r="AD17" s="1186">
        <f ca="1">OFFSET(AD17,0,-1)+1</f>
        <v>16</v>
      </c>
      <c r="AE17" s="1186">
        <f ca="1">OFFSET(AE17,0,-1)+1</f>
        <v>17</v>
      </c>
      <c r="AF17" s="1186">
        <f ca="1">OFFSET(AF17,0,-1)+1</f>
        <v>18</v>
      </c>
      <c r="AG17" s="1314">
        <f ca="1">OFFSET(AG17,0,-1)+1</f>
        <v>19</v>
      </c>
      <c r="AH17" s="1314"/>
      <c r="AI17" s="1186">
        <f ca="1">OFFSET(AI17,0,-2)+1</f>
        <v>20</v>
      </c>
      <c r="AJ17" s="1186">
        <f ca="1">OFFSET(AJ17,0,-1)+1</f>
        <v>21</v>
      </c>
      <c r="AK17" s="1186">
        <f ca="1">OFFSET(AK17,0,-1)+1</f>
        <v>22</v>
      </c>
      <c r="AL17" s="1186">
        <f ca="1">OFFSET(AL17,0,-1)+1</f>
        <v>23</v>
      </c>
      <c r="AM17" s="1186">
        <f ca="1">OFFSET(AM17,0,-1)+1</f>
        <v>24</v>
      </c>
      <c r="AN17" s="1314">
        <f ca="1">OFFSET(AN17,0,-1)+1</f>
        <v>25</v>
      </c>
      <c r="AO17" s="1314"/>
      <c r="AP17" s="1186">
        <f ca="1">OFFSET(AP17,0,-2)+1</f>
        <v>26</v>
      </c>
      <c r="AQ17" s="618">
        <f ca="1">OFFSET(AQ17,0,-1)</f>
        <v>26</v>
      </c>
      <c r="AR17" s="973">
        <f ca="1">OFFSET(AR17,0,-1)+1</f>
        <v>27</v>
      </c>
    </row>
    <row r="18" spans="1:57" ht="22.8">
      <c r="A18" s="1315">
        <v>1</v>
      </c>
      <c r="B18" s="963"/>
      <c r="C18" s="963"/>
      <c r="D18" s="963"/>
      <c r="E18" s="929"/>
      <c r="F18" s="974"/>
      <c r="G18" s="974"/>
      <c r="H18" s="974"/>
      <c r="I18" s="931"/>
      <c r="J18" s="927"/>
      <c r="K18" s="911"/>
      <c r="L18" s="978">
        <f>mergeValue(A18)</f>
        <v>1</v>
      </c>
      <c r="M18" s="610" t="s">
        <v>19</v>
      </c>
      <c r="N18" s="615"/>
      <c r="O18" s="1316" t="str">
        <f>IF('Перечень тарифов'!J21="","","" &amp; 'Перечень тарифов'!J21 &amp; "")</f>
        <v>Тариф на тепловую энергию</v>
      </c>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130" t="s">
        <v>719</v>
      </c>
      <c r="AT18" s="777"/>
      <c r="AU18" s="777" t="str">
        <f t="shared" ref="AU18:AU28" si="0">IF(M18="","",M18 )</f>
        <v>Наименование тарифа</v>
      </c>
      <c r="AV18" s="777"/>
      <c r="AW18" s="777"/>
      <c r="AX18" s="777"/>
      <c r="BD18" s="956"/>
      <c r="BE18" s="956"/>
    </row>
    <row r="19" spans="1:57" hidden="1">
      <c r="A19" s="1315"/>
      <c r="B19" s="1315">
        <v>1</v>
      </c>
      <c r="C19" s="963"/>
      <c r="D19" s="963"/>
      <c r="E19" s="974"/>
      <c r="F19" s="974"/>
      <c r="G19" s="974"/>
      <c r="H19" s="974"/>
      <c r="I19" s="969"/>
      <c r="J19" s="902"/>
      <c r="K19" s="905"/>
      <c r="L19" s="978" t="str">
        <f>mergeValue(A19) &amp;"."&amp; mergeValue(B19)</f>
        <v>1.1</v>
      </c>
      <c r="M19" s="658"/>
      <c r="N19" s="615"/>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316"/>
      <c r="AM19" s="1316"/>
      <c r="AN19" s="1316"/>
      <c r="AO19" s="1316"/>
      <c r="AP19" s="1316"/>
      <c r="AQ19" s="1316"/>
      <c r="AR19" s="1130"/>
      <c r="AT19" s="777"/>
      <c r="AU19" s="777" t="str">
        <f t="shared" si="0"/>
        <v/>
      </c>
      <c r="AV19" s="777"/>
      <c r="AW19" s="777"/>
      <c r="AX19" s="777"/>
      <c r="BD19" s="956"/>
      <c r="BE19" s="956"/>
    </row>
    <row r="20" spans="1:57" hidden="1">
      <c r="A20" s="1315"/>
      <c r="B20" s="1315"/>
      <c r="C20" s="1315">
        <v>1</v>
      </c>
      <c r="D20" s="963"/>
      <c r="E20" s="974"/>
      <c r="F20" s="974"/>
      <c r="G20" s="974"/>
      <c r="H20" s="974"/>
      <c r="I20" s="910"/>
      <c r="J20" s="902"/>
      <c r="K20" s="905"/>
      <c r="L20" s="978" t="str">
        <f>mergeValue(A20) &amp;"."&amp; mergeValue(B20)&amp;"."&amp; mergeValue(C20)</f>
        <v>1.1.1</v>
      </c>
      <c r="M20" s="659"/>
      <c r="N20" s="615"/>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130"/>
      <c r="AT20" s="777"/>
      <c r="AU20" s="777" t="str">
        <f t="shared" si="0"/>
        <v/>
      </c>
      <c r="AV20" s="777"/>
      <c r="AW20" s="777"/>
      <c r="AX20" s="777"/>
      <c r="BD20" s="956"/>
      <c r="BE20" s="956"/>
    </row>
    <row r="21" spans="1:57" hidden="1">
      <c r="A21" s="1315"/>
      <c r="B21" s="1315"/>
      <c r="C21" s="1315"/>
      <c r="D21" s="1315">
        <v>1</v>
      </c>
      <c r="E21" s="974"/>
      <c r="F21" s="974"/>
      <c r="G21" s="974"/>
      <c r="H21" s="974"/>
      <c r="I21" s="910"/>
      <c r="J21" s="902"/>
      <c r="K21" s="905"/>
      <c r="L21" s="978" t="str">
        <f>mergeValue(A21) &amp;"."&amp; mergeValue(B21)&amp;"."&amp; mergeValue(C21)&amp;"."&amp; mergeValue(D21)</f>
        <v>1.1.1.1</v>
      </c>
      <c r="M21" s="660"/>
      <c r="N21" s="615"/>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130"/>
      <c r="AT21" s="777"/>
      <c r="AU21" s="777" t="str">
        <f t="shared" si="0"/>
        <v/>
      </c>
      <c r="AV21" s="777"/>
      <c r="AW21" s="777"/>
      <c r="AX21" s="777"/>
      <c r="BD21" s="956"/>
      <c r="BE21" s="956"/>
    </row>
    <row r="22" spans="1:57" ht="79.8">
      <c r="A22" s="1315"/>
      <c r="B22" s="1315"/>
      <c r="C22" s="1315"/>
      <c r="D22" s="1315"/>
      <c r="E22" s="1315">
        <v>1</v>
      </c>
      <c r="F22" s="974"/>
      <c r="G22" s="974"/>
      <c r="H22" s="963">
        <v>1</v>
      </c>
      <c r="I22" s="1315">
        <v>1</v>
      </c>
      <c r="J22" s="974"/>
      <c r="K22" s="913"/>
      <c r="L22" s="978" t="str">
        <f>mergeValue(A22) &amp;"."&amp; mergeValue(B22)&amp;"."&amp; mergeValue(C22)&amp;"."&amp; mergeValue(D22)&amp;"."&amp; mergeValue(E22)</f>
        <v>1.1.1.1.1</v>
      </c>
      <c r="M22" s="524" t="s">
        <v>8</v>
      </c>
      <c r="N22" s="615"/>
      <c r="O22" s="1317" t="s">
        <v>300</v>
      </c>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130" t="s">
        <v>720</v>
      </c>
      <c r="AT22" s="777"/>
      <c r="AU22" s="777" t="str">
        <f t="shared" si="0"/>
        <v>Схема подключения теплопотребляющей установки к коллектору источника тепловой энергии</v>
      </c>
      <c r="AV22" s="777"/>
      <c r="AW22" s="777"/>
      <c r="AX22" s="777"/>
      <c r="BD22" s="956"/>
      <c r="BE22" s="956"/>
    </row>
    <row r="23" spans="1:57" ht="45.6">
      <c r="A23" s="1315"/>
      <c r="B23" s="1315"/>
      <c r="C23" s="1315"/>
      <c r="D23" s="1315"/>
      <c r="E23" s="1315"/>
      <c r="F23" s="1315">
        <v>1</v>
      </c>
      <c r="G23" s="963"/>
      <c r="H23" s="963"/>
      <c r="I23" s="1315"/>
      <c r="J23" s="1315">
        <v>1</v>
      </c>
      <c r="K23" s="914"/>
      <c r="L23" s="978" t="str">
        <f>mergeValue(A23) &amp;"."&amp; mergeValue(B23)&amp;"."&amp; mergeValue(C23)&amp;"."&amp; mergeValue(D23)&amp;"."&amp; mergeValue(E23)&amp;"."&amp; mergeValue(F23)</f>
        <v>1.1.1.1.1.1</v>
      </c>
      <c r="M23" s="525" t="s">
        <v>9</v>
      </c>
      <c r="N23" s="615"/>
      <c r="O23" s="1318" t="s">
        <v>303</v>
      </c>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c r="AP23" s="1319"/>
      <c r="AQ23" s="1320"/>
      <c r="AR23" s="1130" t="s">
        <v>721</v>
      </c>
      <c r="AT23" s="777"/>
      <c r="AU23" s="777" t="str">
        <f t="shared" si="0"/>
        <v>Группа потребителей</v>
      </c>
      <c r="AV23" s="777"/>
      <c r="AW23" s="777"/>
      <c r="AX23" s="777"/>
      <c r="BD23" s="956"/>
      <c r="BE23" s="956"/>
    </row>
    <row r="24" spans="1:57" ht="122.1" customHeight="1">
      <c r="A24" s="1315"/>
      <c r="B24" s="1315"/>
      <c r="C24" s="1315"/>
      <c r="D24" s="1315"/>
      <c r="E24" s="1315"/>
      <c r="F24" s="1315"/>
      <c r="G24" s="963">
        <v>1</v>
      </c>
      <c r="H24" s="963"/>
      <c r="I24" s="1315"/>
      <c r="J24" s="1315"/>
      <c r="K24" s="914">
        <v>1</v>
      </c>
      <c r="L24" s="978" t="str">
        <f>mergeValue(A24) &amp;"."&amp; mergeValue(B24)&amp;"."&amp; mergeValue(C24)&amp;"."&amp; mergeValue(D24)&amp;"."&amp; mergeValue(E24)&amp;"."&amp; mergeValue(F24)&amp;"."&amp; mergeValue(G24)</f>
        <v>1.1.1.1.1.1.1</v>
      </c>
      <c r="M24" s="1089" t="s">
        <v>606</v>
      </c>
      <c r="N24" s="615"/>
      <c r="O24" s="649">
        <v>1951</v>
      </c>
      <c r="P24" s="726"/>
      <c r="Q24" s="1040"/>
      <c r="R24" s="1321" t="s">
        <v>1465</v>
      </c>
      <c r="S24" s="1311" t="s">
        <v>83</v>
      </c>
      <c r="T24" s="1321" t="s">
        <v>2064</v>
      </c>
      <c r="U24" s="1311" t="s">
        <v>83</v>
      </c>
      <c r="V24" s="649">
        <v>2020</v>
      </c>
      <c r="W24" s="726"/>
      <c r="X24" s="1040"/>
      <c r="Y24" s="1321" t="s">
        <v>2065</v>
      </c>
      <c r="Z24" s="1311" t="s">
        <v>83</v>
      </c>
      <c r="AA24" s="1321" t="s">
        <v>2066</v>
      </c>
      <c r="AB24" s="1311" t="s">
        <v>83</v>
      </c>
      <c r="AC24" s="649">
        <v>2081</v>
      </c>
      <c r="AD24" s="726"/>
      <c r="AE24" s="1040"/>
      <c r="AF24" s="1321" t="s">
        <v>2067</v>
      </c>
      <c r="AG24" s="1311" t="s">
        <v>83</v>
      </c>
      <c r="AH24" s="1321" t="s">
        <v>2068</v>
      </c>
      <c r="AI24" s="1311" t="s">
        <v>83</v>
      </c>
      <c r="AJ24" s="649">
        <v>2126</v>
      </c>
      <c r="AK24" s="726"/>
      <c r="AL24" s="1040"/>
      <c r="AM24" s="1321" t="s">
        <v>2069</v>
      </c>
      <c r="AN24" s="1311" t="s">
        <v>83</v>
      </c>
      <c r="AO24" s="1321" t="s">
        <v>1466</v>
      </c>
      <c r="AP24" s="1311" t="s">
        <v>84</v>
      </c>
      <c r="AQ24" s="726"/>
      <c r="AR24" s="1285" t="s">
        <v>722</v>
      </c>
      <c r="AS24" s="956" t="str">
        <f>strCheckDate(O25:AQ25)</f>
        <v/>
      </c>
      <c r="AT24" s="777"/>
      <c r="AU24" s="777" t="str">
        <f t="shared" si="0"/>
        <v>вода</v>
      </c>
      <c r="AV24" s="777"/>
      <c r="AW24" s="777"/>
      <c r="AX24" s="777"/>
      <c r="BD24" s="956"/>
      <c r="BE24" s="956"/>
    </row>
    <row r="25" spans="1:57" ht="11.25" hidden="1" customHeight="1">
      <c r="A25" s="1315"/>
      <c r="B25" s="1315"/>
      <c r="C25" s="1315"/>
      <c r="D25" s="1315"/>
      <c r="E25" s="1315"/>
      <c r="F25" s="1315"/>
      <c r="G25" s="963"/>
      <c r="H25" s="963"/>
      <c r="I25" s="1315"/>
      <c r="J25" s="1315"/>
      <c r="K25" s="914"/>
      <c r="L25" s="752"/>
      <c r="M25" s="615"/>
      <c r="N25" s="615"/>
      <c r="O25" s="726"/>
      <c r="P25" s="726"/>
      <c r="Q25" s="732" t="str">
        <f>R24 &amp; "-" &amp; T24</f>
        <v>01.07.2020-30.06.2021</v>
      </c>
      <c r="R25" s="1310"/>
      <c r="S25" s="1311"/>
      <c r="T25" s="1310"/>
      <c r="U25" s="1311"/>
      <c r="V25" s="726"/>
      <c r="W25" s="726"/>
      <c r="X25" s="732" t="str">
        <f>Y24 &amp; "-" &amp; AA24</f>
        <v>01.07.2021-30.06.2022</v>
      </c>
      <c r="Y25" s="1310"/>
      <c r="Z25" s="1311"/>
      <c r="AA25" s="1310"/>
      <c r="AB25" s="1311"/>
      <c r="AC25" s="726"/>
      <c r="AD25" s="726"/>
      <c r="AE25" s="732" t="str">
        <f>AF24 &amp; "-" &amp; AH24</f>
        <v>01.07.2022-30.06.2023</v>
      </c>
      <c r="AF25" s="1310"/>
      <c r="AG25" s="1311"/>
      <c r="AH25" s="1310"/>
      <c r="AI25" s="1311"/>
      <c r="AJ25" s="726"/>
      <c r="AK25" s="726"/>
      <c r="AL25" s="732" t="str">
        <f>AM24 &amp; "-" &amp; AO24</f>
        <v>01.07.2023-31.12.2023</v>
      </c>
      <c r="AM25" s="1310"/>
      <c r="AN25" s="1311"/>
      <c r="AO25" s="1310"/>
      <c r="AP25" s="1311"/>
      <c r="AQ25" s="726"/>
      <c r="AR25" s="1286"/>
      <c r="AT25" s="777"/>
      <c r="AU25" s="777" t="str">
        <f t="shared" si="0"/>
        <v/>
      </c>
      <c r="AV25" s="777"/>
      <c r="AW25" s="777"/>
      <c r="AX25" s="777"/>
      <c r="BD25" s="956"/>
      <c r="BE25" s="956"/>
    </row>
    <row r="26" spans="1:57" ht="15" customHeight="1">
      <c r="A26" s="1315"/>
      <c r="B26" s="1315"/>
      <c r="C26" s="1315"/>
      <c r="D26" s="1315"/>
      <c r="E26" s="1315"/>
      <c r="F26" s="1315"/>
      <c r="G26" s="974"/>
      <c r="H26" s="963"/>
      <c r="I26" s="1315"/>
      <c r="J26" s="1315"/>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725"/>
      <c r="AR26" s="1287"/>
      <c r="AT26" s="777"/>
      <c r="AU26" s="777" t="str">
        <f t="shared" si="0"/>
        <v>Добавить вид теплоносителя (параметры теплоносителя)</v>
      </c>
      <c r="AV26" s="777"/>
      <c r="AW26" s="777"/>
      <c r="AX26" s="777"/>
      <c r="BD26" s="956"/>
      <c r="BE26" s="956"/>
    </row>
    <row r="27" spans="1:57" ht="15" customHeight="1">
      <c r="A27" s="1315"/>
      <c r="B27" s="1315"/>
      <c r="C27" s="1315"/>
      <c r="D27" s="1315"/>
      <c r="E27" s="1315"/>
      <c r="F27" s="974"/>
      <c r="G27" s="974"/>
      <c r="H27" s="963"/>
      <c r="I27" s="1315"/>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634"/>
      <c r="AT27" s="777"/>
      <c r="AU27" s="777" t="str">
        <f t="shared" si="0"/>
        <v>Добавить группу потребителей</v>
      </c>
      <c r="AV27" s="777"/>
      <c r="AW27" s="777"/>
      <c r="AX27" s="777"/>
      <c r="BD27" s="956"/>
      <c r="BE27" s="956"/>
    </row>
    <row r="28" spans="1:57" ht="15" customHeight="1">
      <c r="A28" s="1315"/>
      <c r="B28" s="1315"/>
      <c r="C28" s="1315"/>
      <c r="D28" s="1315"/>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634"/>
      <c r="AT28" s="777"/>
      <c r="AU28" s="777" t="str">
        <f t="shared" si="0"/>
        <v>Добавить схему подключения</v>
      </c>
      <c r="AV28" s="777"/>
      <c r="AW28" s="777"/>
      <c r="AX28" s="777"/>
      <c r="BD28" s="956"/>
      <c r="BE28" s="956"/>
    </row>
    <row r="29" spans="1:57" ht="11.4">
      <c r="A29" s="938"/>
      <c r="B29" s="938"/>
      <c r="C29" s="938"/>
      <c r="D29" s="938"/>
      <c r="E29" s="938"/>
      <c r="F29" s="938"/>
      <c r="G29" s="938"/>
      <c r="H29" s="938"/>
      <c r="I29" s="938"/>
      <c r="J29" s="938"/>
      <c r="K29" s="938"/>
      <c r="AS29" s="938"/>
      <c r="AT29" s="938"/>
      <c r="AU29" s="938"/>
      <c r="AV29" s="938"/>
      <c r="AW29" s="938"/>
      <c r="AX29" s="938"/>
      <c r="AY29" s="938"/>
      <c r="AZ29" s="938"/>
      <c r="BA29" s="938"/>
      <c r="BB29" s="938"/>
      <c r="BC29" s="938"/>
    </row>
    <row r="30" spans="1:57" ht="90" customHeight="1">
      <c r="L30" s="1">
        <v>1</v>
      </c>
      <c r="M30" s="1278" t="s">
        <v>723</v>
      </c>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row>
  </sheetData>
  <sheetProtection password="FA9C" sheet="1" objects="1" scenarios="1" formatColumns="0" formatRows="0"/>
  <dataConsolidate/>
  <mergeCells count="75">
    <mergeCell ref="W15:X15"/>
    <mergeCell ref="L11:M11"/>
    <mergeCell ref="L5:T5"/>
    <mergeCell ref="O7:T7"/>
    <mergeCell ref="O8:T8"/>
    <mergeCell ref="O9:T9"/>
    <mergeCell ref="O10:T10"/>
    <mergeCell ref="AP24:AP25"/>
    <mergeCell ref="O12:U12"/>
    <mergeCell ref="L13:AQ13"/>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AH24:AH25"/>
    <mergeCell ref="S17:T17"/>
    <mergeCell ref="A18:A28"/>
    <mergeCell ref="O18:AQ18"/>
    <mergeCell ref="B19:B28"/>
    <mergeCell ref="O19:AQ19"/>
    <mergeCell ref="C20:C28"/>
    <mergeCell ref="O20:AQ20"/>
    <mergeCell ref="D21:D28"/>
    <mergeCell ref="U24:U25"/>
    <mergeCell ref="AG17:AH17"/>
    <mergeCell ref="AI24:AI25"/>
    <mergeCell ref="AN17:AO17"/>
    <mergeCell ref="AM24:AM25"/>
    <mergeCell ref="AN24:AN25"/>
    <mergeCell ref="AO24:AO25"/>
    <mergeCell ref="V12:AB12"/>
    <mergeCell ref="AR24:AR26"/>
    <mergeCell ref="M30:AR30"/>
    <mergeCell ref="O21:AQ21"/>
    <mergeCell ref="E22:E27"/>
    <mergeCell ref="I22:I27"/>
    <mergeCell ref="O22:AQ22"/>
    <mergeCell ref="F23:F26"/>
    <mergeCell ref="J23:J26"/>
    <mergeCell ref="O23:AQ23"/>
    <mergeCell ref="R24:R25"/>
    <mergeCell ref="S24:S25"/>
    <mergeCell ref="T24:T25"/>
    <mergeCell ref="AB24:AB25"/>
    <mergeCell ref="AF24:AF25"/>
    <mergeCell ref="AG24:AG25"/>
    <mergeCell ref="Y15:AA15"/>
    <mergeCell ref="Z16:AA16"/>
    <mergeCell ref="Z17:AA17"/>
    <mergeCell ref="Y24:Y25"/>
    <mergeCell ref="Z24:Z25"/>
    <mergeCell ref="AA24:AA25"/>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s>
  <dataValidations count="11">
    <dataValidation allowBlank="1" sqref="WWO983062:WWZ983068 KC65558:KN65564 TY65558:UJ65564 ADU65558:AEF65564 ANQ65558:AOB65564 AXM65558:AXX65564 BHI65558:BHT65564 BRE65558:BRP65564 CBA65558:CBL65564 CKW65558:CLH65564 CUS65558:CVD65564 DEO65558:DEZ65564 DOK65558:DOV65564 DYG65558:DYR65564 EIC65558:EIN65564 ERY65558:ESJ65564 FBU65558:FCF65564 FLQ65558:FMB65564 FVM65558:FVX65564 GFI65558:GFT65564 GPE65558:GPP65564 GZA65558:GZL65564 HIW65558:HJH65564 HSS65558:HTD65564 ICO65558:ICZ65564 IMK65558:IMV65564 IWG65558:IWR65564 JGC65558:JGN65564 JPY65558:JQJ65564 JZU65558:KAF65564 KJQ65558:KKB65564 KTM65558:KTX65564 LDI65558:LDT65564 LNE65558:LNP65564 LXA65558:LXL65564 MGW65558:MHH65564 MQS65558:MRD65564 NAO65558:NAZ65564 NKK65558:NKV65564 NUG65558:NUR65564 OEC65558:OEN65564 ONY65558:OOJ65564 OXU65558:OYF65564 PHQ65558:PIB65564 PRM65558:PRX65564 QBI65558:QBT65564 QLE65558:QLP65564 QVA65558:QVL65564 REW65558:RFH65564 ROS65558:RPD65564 RYO65558:RYZ65564 SIK65558:SIV65564 SSG65558:SSR65564 TCC65558:TCN65564 TLY65558:TMJ65564 TVU65558:TWF65564 UFQ65558:UGB65564 UPM65558:UPX65564 UZI65558:UZT65564 VJE65558:VJP65564 VTA65558:VTL65564 WCW65558:WDH65564 WMS65558:WND65564 WWO65558:WWZ65564 KC131094:KN131100 TY131094:UJ131100 ADU131094:AEF131100 ANQ131094:AOB131100 AXM131094:AXX131100 BHI131094:BHT131100 BRE131094:BRP131100 CBA131094:CBL131100 CKW131094:CLH131100 CUS131094:CVD131100 DEO131094:DEZ131100 DOK131094:DOV131100 DYG131094:DYR131100 EIC131094:EIN131100 ERY131094:ESJ131100 FBU131094:FCF131100 FLQ131094:FMB131100 FVM131094:FVX131100 GFI131094:GFT131100 GPE131094:GPP131100 GZA131094:GZL131100 HIW131094:HJH131100 HSS131094:HTD131100 ICO131094:ICZ131100 IMK131094:IMV131100 IWG131094:IWR131100 JGC131094:JGN131100 JPY131094:JQJ131100 JZU131094:KAF131100 KJQ131094:KKB131100 KTM131094:KTX131100 LDI131094:LDT131100 LNE131094:LNP131100 LXA131094:LXL131100 MGW131094:MHH131100 MQS131094:MRD131100 NAO131094:NAZ131100 NKK131094:NKV131100 NUG131094:NUR131100 OEC131094:OEN131100 ONY131094:OOJ131100 OXU131094:OYF131100 PHQ131094:PIB131100 PRM131094:PRX131100 QBI131094:QBT131100 QLE131094:QLP131100 QVA131094:QVL131100 REW131094:RFH131100 ROS131094:RPD131100 RYO131094:RYZ131100 SIK131094:SIV131100 SSG131094:SSR131100 TCC131094:TCN131100 TLY131094:TMJ131100 TVU131094:TWF131100 UFQ131094:UGB131100 UPM131094:UPX131100 UZI131094:UZT131100 VJE131094:VJP131100 VTA131094:VTL131100 WCW131094:WDH131100 WMS131094:WND131100 WWO131094:WWZ131100 KC196630:KN196636 TY196630:UJ196636 ADU196630:AEF196636 ANQ196630:AOB196636 AXM196630:AXX196636 BHI196630:BHT196636 BRE196630:BRP196636 CBA196630:CBL196636 CKW196630:CLH196636 CUS196630:CVD196636 DEO196630:DEZ196636 DOK196630:DOV196636 DYG196630:DYR196636 EIC196630:EIN196636 ERY196630:ESJ196636 FBU196630:FCF196636 FLQ196630:FMB196636 FVM196630:FVX196636 GFI196630:GFT196636 GPE196630:GPP196636 GZA196630:GZL196636 HIW196630:HJH196636 HSS196630:HTD196636 ICO196630:ICZ196636 IMK196630:IMV196636 IWG196630:IWR196636 JGC196630:JGN196636 JPY196630:JQJ196636 JZU196630:KAF196636 KJQ196630:KKB196636 KTM196630:KTX196636 LDI196630:LDT196636 LNE196630:LNP196636 LXA196630:LXL196636 MGW196630:MHH196636 MQS196630:MRD196636 NAO196630:NAZ196636 NKK196630:NKV196636 NUG196630:NUR196636 OEC196630:OEN196636 ONY196630:OOJ196636 OXU196630:OYF196636 PHQ196630:PIB196636 PRM196630:PRX196636 QBI196630:QBT196636 QLE196630:QLP196636 QVA196630:QVL196636 REW196630:RFH196636 ROS196630:RPD196636 RYO196630:RYZ196636 SIK196630:SIV196636 SSG196630:SSR196636 TCC196630:TCN196636 TLY196630:TMJ196636 TVU196630:TWF196636 UFQ196630:UGB196636 UPM196630:UPX196636 UZI196630:UZT196636 VJE196630:VJP196636 VTA196630:VTL196636 WCW196630:WDH196636 WMS196630:WND196636 WWO196630:WWZ196636 KC262166:KN262172 TY262166:UJ262172 ADU262166:AEF262172 ANQ262166:AOB262172 AXM262166:AXX262172 BHI262166:BHT262172 BRE262166:BRP262172 CBA262166:CBL262172 CKW262166:CLH262172 CUS262166:CVD262172 DEO262166:DEZ262172 DOK262166:DOV262172 DYG262166:DYR262172 EIC262166:EIN262172 ERY262166:ESJ262172 FBU262166:FCF262172 FLQ262166:FMB262172 FVM262166:FVX262172 GFI262166:GFT262172 GPE262166:GPP262172 GZA262166:GZL262172 HIW262166:HJH262172 HSS262166:HTD262172 ICO262166:ICZ262172 IMK262166:IMV262172 IWG262166:IWR262172 JGC262166:JGN262172 JPY262166:JQJ262172 JZU262166:KAF262172 KJQ262166:KKB262172 KTM262166:KTX262172 LDI262166:LDT262172 LNE262166:LNP262172 LXA262166:LXL262172 MGW262166:MHH262172 MQS262166:MRD262172 NAO262166:NAZ262172 NKK262166:NKV262172 NUG262166:NUR262172 OEC262166:OEN262172 ONY262166:OOJ262172 OXU262166:OYF262172 PHQ262166:PIB262172 PRM262166:PRX262172 QBI262166:QBT262172 QLE262166:QLP262172 QVA262166:QVL262172 REW262166:RFH262172 ROS262166:RPD262172 RYO262166:RYZ262172 SIK262166:SIV262172 SSG262166:SSR262172 TCC262166:TCN262172 TLY262166:TMJ262172 TVU262166:TWF262172 UFQ262166:UGB262172 UPM262166:UPX262172 UZI262166:UZT262172 VJE262166:VJP262172 VTA262166:VTL262172 WCW262166:WDH262172 WMS262166:WND262172 WWO262166:WWZ262172 KC327702:KN327708 TY327702:UJ327708 ADU327702:AEF327708 ANQ327702:AOB327708 AXM327702:AXX327708 BHI327702:BHT327708 BRE327702:BRP327708 CBA327702:CBL327708 CKW327702:CLH327708 CUS327702:CVD327708 DEO327702:DEZ327708 DOK327702:DOV327708 DYG327702:DYR327708 EIC327702:EIN327708 ERY327702:ESJ327708 FBU327702:FCF327708 FLQ327702:FMB327708 FVM327702:FVX327708 GFI327702:GFT327708 GPE327702:GPP327708 GZA327702:GZL327708 HIW327702:HJH327708 HSS327702:HTD327708 ICO327702:ICZ327708 IMK327702:IMV327708 IWG327702:IWR327708 JGC327702:JGN327708 JPY327702:JQJ327708 JZU327702:KAF327708 KJQ327702:KKB327708 KTM327702:KTX327708 LDI327702:LDT327708 LNE327702:LNP327708 LXA327702:LXL327708 MGW327702:MHH327708 MQS327702:MRD327708 NAO327702:NAZ327708 NKK327702:NKV327708 NUG327702:NUR327708 OEC327702:OEN327708 ONY327702:OOJ327708 OXU327702:OYF327708 PHQ327702:PIB327708 PRM327702:PRX327708 QBI327702:QBT327708 QLE327702:QLP327708 QVA327702:QVL327708 REW327702:RFH327708 ROS327702:RPD327708 RYO327702:RYZ327708 SIK327702:SIV327708 SSG327702:SSR327708 TCC327702:TCN327708 TLY327702:TMJ327708 TVU327702:TWF327708 UFQ327702:UGB327708 UPM327702:UPX327708 UZI327702:UZT327708 VJE327702:VJP327708 VTA327702:VTL327708 WCW327702:WDH327708 WMS327702:WND327708 WWO327702:WWZ327708 KC393238:KN393244 TY393238:UJ393244 ADU393238:AEF393244 ANQ393238:AOB393244 AXM393238:AXX393244 BHI393238:BHT393244 BRE393238:BRP393244 CBA393238:CBL393244 CKW393238:CLH393244 CUS393238:CVD393244 DEO393238:DEZ393244 DOK393238:DOV393244 DYG393238:DYR393244 EIC393238:EIN393244 ERY393238:ESJ393244 FBU393238:FCF393244 FLQ393238:FMB393244 FVM393238:FVX393244 GFI393238:GFT393244 GPE393238:GPP393244 GZA393238:GZL393244 HIW393238:HJH393244 HSS393238:HTD393244 ICO393238:ICZ393244 IMK393238:IMV393244 IWG393238:IWR393244 JGC393238:JGN393244 JPY393238:JQJ393244 JZU393238:KAF393244 KJQ393238:KKB393244 KTM393238:KTX393244 LDI393238:LDT393244 LNE393238:LNP393244 LXA393238:LXL393244 MGW393238:MHH393244 MQS393238:MRD393244 NAO393238:NAZ393244 NKK393238:NKV393244 NUG393238:NUR393244 OEC393238:OEN393244 ONY393238:OOJ393244 OXU393238:OYF393244 PHQ393238:PIB393244 PRM393238:PRX393244 QBI393238:QBT393244 QLE393238:QLP393244 QVA393238:QVL393244 REW393238:RFH393244 ROS393238:RPD393244 RYO393238:RYZ393244 SIK393238:SIV393244 SSG393238:SSR393244 TCC393238:TCN393244 TLY393238:TMJ393244 TVU393238:TWF393244 UFQ393238:UGB393244 UPM393238:UPX393244 UZI393238:UZT393244 VJE393238:VJP393244 VTA393238:VTL393244 WCW393238:WDH393244 WMS393238:WND393244 WWO393238:WWZ393244 KC458774:KN458780 TY458774:UJ458780 ADU458774:AEF458780 ANQ458774:AOB458780 AXM458774:AXX458780 BHI458774:BHT458780 BRE458774:BRP458780 CBA458774:CBL458780 CKW458774:CLH458780 CUS458774:CVD458780 DEO458774:DEZ458780 DOK458774:DOV458780 DYG458774:DYR458780 EIC458774:EIN458780 ERY458774:ESJ458780 FBU458774:FCF458780 FLQ458774:FMB458780 FVM458774:FVX458780 GFI458774:GFT458780 GPE458774:GPP458780 GZA458774:GZL458780 HIW458774:HJH458780 HSS458774:HTD458780 ICO458774:ICZ458780 IMK458774:IMV458780 IWG458774:IWR458780 JGC458774:JGN458780 JPY458774:JQJ458780 JZU458774:KAF458780 KJQ458774:KKB458780 KTM458774:KTX458780 LDI458774:LDT458780 LNE458774:LNP458780 LXA458774:LXL458780 MGW458774:MHH458780 MQS458774:MRD458780 NAO458774:NAZ458780 NKK458774:NKV458780 NUG458774:NUR458780 OEC458774:OEN458780 ONY458774:OOJ458780 OXU458774:OYF458780 PHQ458774:PIB458780 PRM458774:PRX458780 QBI458774:QBT458780 QLE458774:QLP458780 QVA458774:QVL458780 REW458774:RFH458780 ROS458774:RPD458780 RYO458774:RYZ458780 SIK458774:SIV458780 SSG458774:SSR458780 TCC458774:TCN458780 TLY458774:TMJ458780 TVU458774:TWF458780 UFQ458774:UGB458780 UPM458774:UPX458780 UZI458774:UZT458780 VJE458774:VJP458780 VTA458774:VTL458780 WCW458774:WDH458780 WMS458774:WND458780 WWO458774:WWZ458780 KC524310:KN524316 TY524310:UJ524316 ADU524310:AEF524316 ANQ524310:AOB524316 AXM524310:AXX524316 BHI524310:BHT524316 BRE524310:BRP524316 CBA524310:CBL524316 CKW524310:CLH524316 CUS524310:CVD524316 DEO524310:DEZ524316 DOK524310:DOV524316 DYG524310:DYR524316 EIC524310:EIN524316 ERY524310:ESJ524316 FBU524310:FCF524316 FLQ524310:FMB524316 FVM524310:FVX524316 GFI524310:GFT524316 GPE524310:GPP524316 GZA524310:GZL524316 HIW524310:HJH524316 HSS524310:HTD524316 ICO524310:ICZ524316 IMK524310:IMV524316 IWG524310:IWR524316 JGC524310:JGN524316 JPY524310:JQJ524316 JZU524310:KAF524316 KJQ524310:KKB524316 KTM524310:KTX524316 LDI524310:LDT524316 LNE524310:LNP524316 LXA524310:LXL524316 MGW524310:MHH524316 MQS524310:MRD524316 NAO524310:NAZ524316 NKK524310:NKV524316 NUG524310:NUR524316 OEC524310:OEN524316 ONY524310:OOJ524316 OXU524310:OYF524316 PHQ524310:PIB524316 PRM524310:PRX524316 QBI524310:QBT524316 QLE524310:QLP524316 QVA524310:QVL524316 REW524310:RFH524316 ROS524310:RPD524316 RYO524310:RYZ524316 SIK524310:SIV524316 SSG524310:SSR524316 TCC524310:TCN524316 TLY524310:TMJ524316 TVU524310:TWF524316 UFQ524310:UGB524316 UPM524310:UPX524316 UZI524310:UZT524316 VJE524310:VJP524316 VTA524310:VTL524316 WCW524310:WDH524316 WMS524310:WND524316 WWO524310:WWZ524316 KC589846:KN589852 TY589846:UJ589852 ADU589846:AEF589852 ANQ589846:AOB589852 AXM589846:AXX589852 BHI589846:BHT589852 BRE589846:BRP589852 CBA589846:CBL589852 CKW589846:CLH589852 CUS589846:CVD589852 DEO589846:DEZ589852 DOK589846:DOV589852 DYG589846:DYR589852 EIC589846:EIN589852 ERY589846:ESJ589852 FBU589846:FCF589852 FLQ589846:FMB589852 FVM589846:FVX589852 GFI589846:GFT589852 GPE589846:GPP589852 GZA589846:GZL589852 HIW589846:HJH589852 HSS589846:HTD589852 ICO589846:ICZ589852 IMK589846:IMV589852 IWG589846:IWR589852 JGC589846:JGN589852 JPY589846:JQJ589852 JZU589846:KAF589852 KJQ589846:KKB589852 KTM589846:KTX589852 LDI589846:LDT589852 LNE589846:LNP589852 LXA589846:LXL589852 MGW589846:MHH589852 MQS589846:MRD589852 NAO589846:NAZ589852 NKK589846:NKV589852 NUG589846:NUR589852 OEC589846:OEN589852 ONY589846:OOJ589852 OXU589846:OYF589852 PHQ589846:PIB589852 PRM589846:PRX589852 QBI589846:QBT589852 QLE589846:QLP589852 QVA589846:QVL589852 REW589846:RFH589852 ROS589846:RPD589852 RYO589846:RYZ589852 SIK589846:SIV589852 SSG589846:SSR589852 TCC589846:TCN589852 TLY589846:TMJ589852 TVU589846:TWF589852 UFQ589846:UGB589852 UPM589846:UPX589852 UZI589846:UZT589852 VJE589846:VJP589852 VTA589846:VTL589852 WCW589846:WDH589852 WMS589846:WND589852 WWO589846:WWZ589852 KC655382:KN655388 TY655382:UJ655388 ADU655382:AEF655388 ANQ655382:AOB655388 AXM655382:AXX655388 BHI655382:BHT655388 BRE655382:BRP655388 CBA655382:CBL655388 CKW655382:CLH655388 CUS655382:CVD655388 DEO655382:DEZ655388 DOK655382:DOV655388 DYG655382:DYR655388 EIC655382:EIN655388 ERY655382:ESJ655388 FBU655382:FCF655388 FLQ655382:FMB655388 FVM655382:FVX655388 GFI655382:GFT655388 GPE655382:GPP655388 GZA655382:GZL655388 HIW655382:HJH655388 HSS655382:HTD655388 ICO655382:ICZ655388 IMK655382:IMV655388 IWG655382:IWR655388 JGC655382:JGN655388 JPY655382:JQJ655388 JZU655382:KAF655388 KJQ655382:KKB655388 KTM655382:KTX655388 LDI655382:LDT655388 LNE655382:LNP655388 LXA655382:LXL655388 MGW655382:MHH655388 MQS655382:MRD655388 NAO655382:NAZ655388 NKK655382:NKV655388 NUG655382:NUR655388 OEC655382:OEN655388 ONY655382:OOJ655388 OXU655382:OYF655388 PHQ655382:PIB655388 PRM655382:PRX655388 QBI655382:QBT655388 QLE655382:QLP655388 QVA655382:QVL655388 REW655382:RFH655388 ROS655382:RPD655388 RYO655382:RYZ655388 SIK655382:SIV655388 SSG655382:SSR655388 TCC655382:TCN655388 TLY655382:TMJ655388 TVU655382:TWF655388 UFQ655382:UGB655388 UPM655382:UPX655388 UZI655382:UZT655388 VJE655382:VJP655388 VTA655382:VTL655388 WCW655382:WDH655388 WMS655382:WND655388 WWO655382:WWZ655388 KC720918:KN720924 TY720918:UJ720924 ADU720918:AEF720924 ANQ720918:AOB720924 AXM720918:AXX720924 BHI720918:BHT720924 BRE720918:BRP720924 CBA720918:CBL720924 CKW720918:CLH720924 CUS720918:CVD720924 DEO720918:DEZ720924 DOK720918:DOV720924 DYG720918:DYR720924 EIC720918:EIN720924 ERY720918:ESJ720924 FBU720918:FCF720924 FLQ720918:FMB720924 FVM720918:FVX720924 GFI720918:GFT720924 GPE720918:GPP720924 GZA720918:GZL720924 HIW720918:HJH720924 HSS720918:HTD720924 ICO720918:ICZ720924 IMK720918:IMV720924 IWG720918:IWR720924 JGC720918:JGN720924 JPY720918:JQJ720924 JZU720918:KAF720924 KJQ720918:KKB720924 KTM720918:KTX720924 LDI720918:LDT720924 LNE720918:LNP720924 LXA720918:LXL720924 MGW720918:MHH720924 MQS720918:MRD720924 NAO720918:NAZ720924 NKK720918:NKV720924 NUG720918:NUR720924 OEC720918:OEN720924 ONY720918:OOJ720924 OXU720918:OYF720924 PHQ720918:PIB720924 PRM720918:PRX720924 QBI720918:QBT720924 QLE720918:QLP720924 QVA720918:QVL720924 REW720918:RFH720924 ROS720918:RPD720924 RYO720918:RYZ720924 SIK720918:SIV720924 SSG720918:SSR720924 TCC720918:TCN720924 TLY720918:TMJ720924 TVU720918:TWF720924 UFQ720918:UGB720924 UPM720918:UPX720924 UZI720918:UZT720924 VJE720918:VJP720924 VTA720918:VTL720924 WCW720918:WDH720924 WMS720918:WND720924 WWO720918:WWZ720924 KC786454:KN786460 TY786454:UJ786460 ADU786454:AEF786460 ANQ786454:AOB786460 AXM786454:AXX786460 BHI786454:BHT786460 BRE786454:BRP786460 CBA786454:CBL786460 CKW786454:CLH786460 CUS786454:CVD786460 DEO786454:DEZ786460 DOK786454:DOV786460 DYG786454:DYR786460 EIC786454:EIN786460 ERY786454:ESJ786460 FBU786454:FCF786460 FLQ786454:FMB786460 FVM786454:FVX786460 GFI786454:GFT786460 GPE786454:GPP786460 GZA786454:GZL786460 HIW786454:HJH786460 HSS786454:HTD786460 ICO786454:ICZ786460 IMK786454:IMV786460 IWG786454:IWR786460 JGC786454:JGN786460 JPY786454:JQJ786460 JZU786454:KAF786460 KJQ786454:KKB786460 KTM786454:KTX786460 LDI786454:LDT786460 LNE786454:LNP786460 LXA786454:LXL786460 MGW786454:MHH786460 MQS786454:MRD786460 NAO786454:NAZ786460 NKK786454:NKV786460 NUG786454:NUR786460 OEC786454:OEN786460 ONY786454:OOJ786460 OXU786454:OYF786460 PHQ786454:PIB786460 PRM786454:PRX786460 QBI786454:QBT786460 QLE786454:QLP786460 QVA786454:QVL786460 REW786454:RFH786460 ROS786454:RPD786460 RYO786454:RYZ786460 SIK786454:SIV786460 SSG786454:SSR786460 TCC786454:TCN786460 TLY786454:TMJ786460 TVU786454:TWF786460 UFQ786454:UGB786460 UPM786454:UPX786460 UZI786454:UZT786460 VJE786454:VJP786460 VTA786454:VTL786460 WCW786454:WDH786460 WMS786454:WND786460 WWO786454:WWZ786460 KC851990:KN851996 TY851990:UJ851996 ADU851990:AEF851996 ANQ851990:AOB851996 AXM851990:AXX851996 BHI851990:BHT851996 BRE851990:BRP851996 CBA851990:CBL851996 CKW851990:CLH851996 CUS851990:CVD851996 DEO851990:DEZ851996 DOK851990:DOV851996 DYG851990:DYR851996 EIC851990:EIN851996 ERY851990:ESJ851996 FBU851990:FCF851996 FLQ851990:FMB851996 FVM851990:FVX851996 GFI851990:GFT851996 GPE851990:GPP851996 GZA851990:GZL851996 HIW851990:HJH851996 HSS851990:HTD851996 ICO851990:ICZ851996 IMK851990:IMV851996 IWG851990:IWR851996 JGC851990:JGN851996 JPY851990:JQJ851996 JZU851990:KAF851996 KJQ851990:KKB851996 KTM851990:KTX851996 LDI851990:LDT851996 LNE851990:LNP851996 LXA851990:LXL851996 MGW851990:MHH851996 MQS851990:MRD851996 NAO851990:NAZ851996 NKK851990:NKV851996 NUG851990:NUR851996 OEC851990:OEN851996 ONY851990:OOJ851996 OXU851990:OYF851996 PHQ851990:PIB851996 PRM851990:PRX851996 QBI851990:QBT851996 QLE851990:QLP851996 QVA851990:QVL851996 REW851990:RFH851996 ROS851990:RPD851996 RYO851990:RYZ851996 SIK851990:SIV851996 SSG851990:SSR851996 TCC851990:TCN851996 TLY851990:TMJ851996 TVU851990:TWF851996 UFQ851990:UGB851996 UPM851990:UPX851996 UZI851990:UZT851996 VJE851990:VJP851996 VTA851990:VTL851996 WCW851990:WDH851996 WMS851990:WND851996 WWO851990:WWZ851996 KC917526:KN917532 TY917526:UJ917532 ADU917526:AEF917532 ANQ917526:AOB917532 AXM917526:AXX917532 BHI917526:BHT917532 BRE917526:BRP917532 CBA917526:CBL917532 CKW917526:CLH917532 CUS917526:CVD917532 DEO917526:DEZ917532 DOK917526:DOV917532 DYG917526:DYR917532 EIC917526:EIN917532 ERY917526:ESJ917532 FBU917526:FCF917532 FLQ917526:FMB917532 FVM917526:FVX917532 GFI917526:GFT917532 GPE917526:GPP917532 GZA917526:GZL917532 HIW917526:HJH917532 HSS917526:HTD917532 ICO917526:ICZ917532 IMK917526:IMV917532 IWG917526:IWR917532 JGC917526:JGN917532 JPY917526:JQJ917532 JZU917526:KAF917532 KJQ917526:KKB917532 KTM917526:KTX917532 LDI917526:LDT917532 LNE917526:LNP917532 LXA917526:LXL917532 MGW917526:MHH917532 MQS917526:MRD917532 NAO917526:NAZ917532 NKK917526:NKV917532 NUG917526:NUR917532 OEC917526:OEN917532 ONY917526:OOJ917532 OXU917526:OYF917532 PHQ917526:PIB917532 PRM917526:PRX917532 QBI917526:QBT917532 QLE917526:QLP917532 QVA917526:QVL917532 REW917526:RFH917532 ROS917526:RPD917532 RYO917526:RYZ917532 SIK917526:SIV917532 SSG917526:SSR917532 TCC917526:TCN917532 TLY917526:TMJ917532 TVU917526:TWF917532 UFQ917526:UGB917532 UPM917526:UPX917532 UZI917526:UZT917532 VJE917526:VJP917532 VTA917526:VTL917532 WCW917526:WDH917532 WMS917526:WND917532 WWO917526:WWZ917532 KC983062:KN983068 TY983062:UJ983068 ADU983062:AEF983068 ANQ983062:AOB983068 AXM983062:AXX983068 BHI983062:BHT983068 BRE983062:BRP983068 CBA983062:CBL983068 CKW983062:CLH983068 CUS983062:CVD983068 DEO983062:DEZ983068 DOK983062:DOV983068 DYG983062:DYR983068 EIC983062:EIN983068 ERY983062:ESJ983068 FBU983062:FCF983068 FLQ983062:FMB983068 FVM983062:FVX983068 GFI983062:GFT983068 GPE983062:GPP983068 GZA983062:GZL983068 HIW983062:HJH983068 HSS983062:HTD983068 ICO983062:ICZ983068 IMK983062:IMV983068 IWG983062:IWR983068 JGC983062:JGN983068 JPY983062:JQJ983068 JZU983062:KAF983068 KJQ983062:KKB983068 KTM983062:KTX983068 LDI983062:LDT983068 LNE983062:LNP983068 LXA983062:LXL983068 MGW983062:MHH983068 MQS983062:MRD983068 NAO983062:NAZ983068 NKK983062:NKV983068 NUG983062:NUR983068 OEC983062:OEN983068 ONY983062:OOJ983068 OXU983062:OYF983068 PHQ983062:PIB983068 PRM983062:PRX983068 QBI983062:QBT983068 QLE983062:QLP983068 QVA983062:QVL983068 REW983062:RFH983068 ROS983062:RPD983068 RYO983062:RYZ983068 SIK983062:SIV983068 SSG983062:SSR983068 TCC983062:TCN983068 TLY983062:TMJ983068 TVU983062:TWF983068 UFQ983062:UGB983068 UPM983062:UPX983068 UZI983062:UZT983068 VJE983062:VJP983068 VTA983062:VTL983068 WCW983062:WDH983068 WMS983062:WND983068 ANQ26:AOB28 ADU26:AEF28 TY26:UJ28 KC26:KN28 WWO26:WWZ28 WMS26:WND28 WCW26:WDH28 VTA26:VTL28 VJE26:VJP28 UZI26:UZT28 UPM26:UPX28 UFQ26:UGB28 TVU26:TWF28 TLY26:TMJ28 TCC26:TCN28 SSG26:SSR28 SIK26:SIV28 RYO26:RYZ28 ROS26:RPD28 REW26:RFH28 QVA26:QVL28 QLE26:QLP28 QBI26:QBT28 PRM26:PRX28 PHQ26:PIB28 OXU26:OYF28 ONY26:OOJ28 OEC26:OEN28 NUG26:NUR28 NKK26:NKV28 NAO26:NAZ28 MQS26:MRD28 MGW26:MHH28 LXA26:LXL28 LNE26:LNP28 LDI26:LDT28 KTM26:KTX28 KJQ26:KKB28 JZU26:KAF28 JPY26:JQJ28 JGC26:JGN28 IWG26:IWR28 IMK26:IMV28 ICO26:ICZ28 HSS26:HTD28 HIW26:HJH28 GZA26:GZL28 GPE26:GPP28 GFI26:GFT28 FVM26:FVX28 FLQ26:FMB28 FBU26:FCF28 ERY26:ESJ28 EIC26:EIN28 DYG26:DYR28 DOK26:DOV28 DEO26:DEZ28 CUS26:CVD28 CKW26:CLH28 CBA26:CBL28 BRE26:BRP28 BHI26:BHT28 AXM26:AXX28 L26:AQ26 L65558:AR65564 L983062:AR983068 L917526:AR917532 L851990:AR851996 L786454:AR786460 L720918:AR720924 L655382:AR655388 L589846:AR589852 L524310:AR524316 L458774:AR458780 L393238:AR393244 L327702:AR327708 L262166:AR262172 L196630:AR196636 L131094:AR131100 L27:AR28" xr:uid="{00000000-0002-0000-0B00-000000000000}"/>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xr:uid="{00000000-0002-0000-0B00-000001000000}"/>
    <dataValidation allowBlank="1" showInputMessage="1" showErrorMessage="1" prompt="Для выбора выполните двойной щелчок левой клавиши мыши по соответствующей ячейке." sqref="S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S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S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S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S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S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S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S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S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S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S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S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S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S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S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U524308 U589844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U655380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U720916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U786452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U851988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U917524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U983060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U65556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U131092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U196628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U262164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WNB24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U24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WWX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U327700 S24 U393236 WWX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24308 AP589844 AP655380 AP720916 AP786452 AP851988 AP917524 AP983060 AP65556 AP131092 AP196628 AP262164 AP393236 AP327700 AP458772 AP24 AN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R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R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R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R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R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R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R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R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R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R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R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R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R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R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WWW983060 T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T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T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T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T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T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T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T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T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T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T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T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T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T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T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WDE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xr:uid="{00000000-0002-0000-0B00-000003000000}"/>
    <dataValidation type="list" allowBlank="1" showInputMessage="1" showErrorMessage="1" errorTitle="Ошибка" error="Выберите значение из списка" sqref="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WCX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55:KM65555 UB65555:UI65555 ADX65555:AEE65555 ANT65555:AOA65555 AXP65555:AXW65555 BHL65555:BHS65555 BRH65555:BRO65555 CBD65555:CBK65555 CKZ65555:CLG65555 CUV65555:CVC65555 DER65555:DEY65555 DON65555:DOU65555 DYJ65555:DYQ65555 EIF65555:EIM65555 ESB65555:ESI65555 FBX65555:FCE65555 FLT65555:FMA65555 FVP65555:FVW65555 GFL65555:GFS65555 GPH65555:GPO65555 GZD65555:GZK65555 HIZ65555:HJG65555 HSV65555:HTC65555 ICR65555:ICY65555 IMN65555:IMU65555 IWJ65555:IWQ65555 JGF65555:JGM65555 JQB65555:JQI65555 JZX65555:KAE65555 KJT65555:KKA65555 KTP65555:KTW65555 LDL65555:LDS65555 LNH65555:LNO65555 LXD65555:LXK65555 MGZ65555:MHG65555 MQV65555:MRC65555 NAR65555:NAY65555 NKN65555:NKU65555 NUJ65555:NUQ65555 OEF65555:OEM65555 OOB65555:OOI65555 OXX65555:OYE65555 PHT65555:PIA65555 PRP65555:PRW65555 QBL65555:QBS65555 QLH65555:QLO65555 QVD65555:QVK65555 REZ65555:RFG65555 ROV65555:RPC65555 RYR65555:RYY65555 SIN65555:SIU65555 SSJ65555:SSQ65555 TCF65555:TCM65555 TMB65555:TMI65555 TVX65555:TWE65555 UFT65555:UGA65555 UPP65555:UPW65555 UZL65555:UZS65555 VJH65555:VJO65555 VTD65555:VTK65555 WCZ65555:WDG65555 WMV65555:WNC65555 WWR65555:WWY65555 KF131091:KM131091 UB131091:UI131091 ADX131091:AEE131091 ANT131091:AOA131091 AXP131091:AXW131091 BHL131091:BHS131091 BRH131091:BRO131091 CBD131091:CBK131091 CKZ131091:CLG131091 CUV131091:CVC131091 DER131091:DEY131091 DON131091:DOU131091 DYJ131091:DYQ131091 EIF131091:EIM131091 ESB131091:ESI131091 FBX131091:FCE131091 FLT131091:FMA131091 FVP131091:FVW131091 GFL131091:GFS131091 GPH131091:GPO131091 GZD131091:GZK131091 HIZ131091:HJG131091 HSV131091:HTC131091 ICR131091:ICY131091 IMN131091:IMU131091 IWJ131091:IWQ131091 JGF131091:JGM131091 JQB131091:JQI131091 JZX131091:KAE131091 KJT131091:KKA131091 KTP131091:KTW131091 LDL131091:LDS131091 LNH131091:LNO131091 LXD131091:LXK131091 MGZ131091:MHG131091 MQV131091:MRC131091 NAR131091:NAY131091 NKN131091:NKU131091 NUJ131091:NUQ131091 OEF131091:OEM131091 OOB131091:OOI131091 OXX131091:OYE131091 PHT131091:PIA131091 PRP131091:PRW131091 QBL131091:QBS131091 QLH131091:QLO131091 QVD131091:QVK131091 REZ131091:RFG131091 ROV131091:RPC131091 RYR131091:RYY131091 SIN131091:SIU131091 SSJ131091:SSQ131091 TCF131091:TCM131091 TMB131091:TMI131091 TVX131091:TWE131091 UFT131091:UGA131091 UPP131091:UPW131091 UZL131091:UZS131091 VJH131091:VJO131091 VTD131091:VTK131091 WCZ131091:WDG131091 WMV131091:WNC131091 WWR131091:WWY131091 KF196627:KM196627 UB196627:UI196627 ADX196627:AEE196627 ANT196627:AOA196627 AXP196627:AXW196627 BHL196627:BHS196627 BRH196627:BRO196627 CBD196627:CBK196627 CKZ196627:CLG196627 CUV196627:CVC196627 DER196627:DEY196627 DON196627:DOU196627 DYJ196627:DYQ196627 EIF196627:EIM196627 ESB196627:ESI196627 FBX196627:FCE196627 FLT196627:FMA196627 FVP196627:FVW196627 GFL196627:GFS196627 GPH196627:GPO196627 GZD196627:GZK196627 HIZ196627:HJG196627 HSV196627:HTC196627 ICR196627:ICY196627 IMN196627:IMU196627 IWJ196627:IWQ196627 JGF196627:JGM196627 JQB196627:JQI196627 JZX196627:KAE196627 KJT196627:KKA196627 KTP196627:KTW196627 LDL196627:LDS196627 LNH196627:LNO196627 LXD196627:LXK196627 MGZ196627:MHG196627 MQV196627:MRC196627 NAR196627:NAY196627 NKN196627:NKU196627 NUJ196627:NUQ196627 OEF196627:OEM196627 OOB196627:OOI196627 OXX196627:OYE196627 PHT196627:PIA196627 PRP196627:PRW196627 QBL196627:QBS196627 QLH196627:QLO196627 QVD196627:QVK196627 REZ196627:RFG196627 ROV196627:RPC196627 RYR196627:RYY196627 SIN196627:SIU196627 SSJ196627:SSQ196627 TCF196627:TCM196627 TMB196627:TMI196627 TVX196627:TWE196627 UFT196627:UGA196627 UPP196627:UPW196627 UZL196627:UZS196627 VJH196627:VJO196627 VTD196627:VTK196627 WCZ196627:WDG196627 WMV196627:WNC196627 WWR196627:WWY196627 KF262163:KM262163 UB262163:UI262163 ADX262163:AEE262163 ANT262163:AOA262163 AXP262163:AXW262163 BHL262163:BHS262163 BRH262163:BRO262163 CBD262163:CBK262163 CKZ262163:CLG262163 CUV262163:CVC262163 DER262163:DEY262163 DON262163:DOU262163 DYJ262163:DYQ262163 EIF262163:EIM262163 ESB262163:ESI262163 FBX262163:FCE262163 FLT262163:FMA262163 FVP262163:FVW262163 GFL262163:GFS262163 GPH262163:GPO262163 GZD262163:GZK262163 HIZ262163:HJG262163 HSV262163:HTC262163 ICR262163:ICY262163 IMN262163:IMU262163 IWJ262163:IWQ262163 JGF262163:JGM262163 JQB262163:JQI262163 JZX262163:KAE262163 KJT262163:KKA262163 KTP262163:KTW262163 LDL262163:LDS262163 LNH262163:LNO262163 LXD262163:LXK262163 MGZ262163:MHG262163 MQV262163:MRC262163 NAR262163:NAY262163 NKN262163:NKU262163 NUJ262163:NUQ262163 OEF262163:OEM262163 OOB262163:OOI262163 OXX262163:OYE262163 PHT262163:PIA262163 PRP262163:PRW262163 QBL262163:QBS262163 QLH262163:QLO262163 QVD262163:QVK262163 REZ262163:RFG262163 ROV262163:RPC262163 RYR262163:RYY262163 SIN262163:SIU262163 SSJ262163:SSQ262163 TCF262163:TCM262163 TMB262163:TMI262163 TVX262163:TWE262163 UFT262163:UGA262163 UPP262163:UPW262163 UZL262163:UZS262163 VJH262163:VJO262163 VTD262163:VTK262163 WCZ262163:WDG262163 WMV262163:WNC262163 WWR262163:WWY262163 KF327699:KM327699 UB327699:UI327699 ADX327699:AEE327699 ANT327699:AOA327699 AXP327699:AXW327699 BHL327699:BHS327699 BRH327699:BRO327699 CBD327699:CBK327699 CKZ327699:CLG327699 CUV327699:CVC327699 DER327699:DEY327699 DON327699:DOU327699 DYJ327699:DYQ327699 EIF327699:EIM327699 ESB327699:ESI327699 FBX327699:FCE327699 FLT327699:FMA327699 FVP327699:FVW327699 GFL327699:GFS327699 GPH327699:GPO327699 GZD327699:GZK327699 HIZ327699:HJG327699 HSV327699:HTC327699 ICR327699:ICY327699 IMN327699:IMU327699 IWJ327699:IWQ327699 JGF327699:JGM327699 JQB327699:JQI327699 JZX327699:KAE327699 KJT327699:KKA327699 KTP327699:KTW327699 LDL327699:LDS327699 LNH327699:LNO327699 LXD327699:LXK327699 MGZ327699:MHG327699 MQV327699:MRC327699 NAR327699:NAY327699 NKN327699:NKU327699 NUJ327699:NUQ327699 OEF327699:OEM327699 OOB327699:OOI327699 OXX327699:OYE327699 PHT327699:PIA327699 PRP327699:PRW327699 QBL327699:QBS327699 QLH327699:QLO327699 QVD327699:QVK327699 REZ327699:RFG327699 ROV327699:RPC327699 RYR327699:RYY327699 SIN327699:SIU327699 SSJ327699:SSQ327699 TCF327699:TCM327699 TMB327699:TMI327699 TVX327699:TWE327699 UFT327699:UGA327699 UPP327699:UPW327699 UZL327699:UZS327699 VJH327699:VJO327699 VTD327699:VTK327699 WCZ327699:WDG327699 WMV327699:WNC327699 WWR327699:WWY327699 KF393235:KM393235 UB393235:UI393235 ADX393235:AEE393235 ANT393235:AOA393235 AXP393235:AXW393235 BHL393235:BHS393235 BRH393235:BRO393235 CBD393235:CBK393235 CKZ393235:CLG393235 CUV393235:CVC393235 DER393235:DEY393235 DON393235:DOU393235 DYJ393235:DYQ393235 EIF393235:EIM393235 ESB393235:ESI393235 FBX393235:FCE393235 FLT393235:FMA393235 FVP393235:FVW393235 GFL393235:GFS393235 GPH393235:GPO393235 GZD393235:GZK393235 HIZ393235:HJG393235 HSV393235:HTC393235 ICR393235:ICY393235 IMN393235:IMU393235 IWJ393235:IWQ393235 JGF393235:JGM393235 JQB393235:JQI393235 JZX393235:KAE393235 KJT393235:KKA393235 KTP393235:KTW393235 LDL393235:LDS393235 LNH393235:LNO393235 LXD393235:LXK393235 MGZ393235:MHG393235 MQV393235:MRC393235 NAR393235:NAY393235 NKN393235:NKU393235 NUJ393235:NUQ393235 OEF393235:OEM393235 OOB393235:OOI393235 OXX393235:OYE393235 PHT393235:PIA393235 PRP393235:PRW393235 QBL393235:QBS393235 QLH393235:QLO393235 QVD393235:QVK393235 REZ393235:RFG393235 ROV393235:RPC393235 RYR393235:RYY393235 SIN393235:SIU393235 SSJ393235:SSQ393235 TCF393235:TCM393235 TMB393235:TMI393235 TVX393235:TWE393235 UFT393235:UGA393235 UPP393235:UPW393235 UZL393235:UZS393235 VJH393235:VJO393235 VTD393235:VTK393235 WCZ393235:WDG393235 WMV393235:WNC393235 WWR393235:WWY393235 KF458771:KM458771 UB458771:UI458771 ADX458771:AEE458771 ANT458771:AOA458771 AXP458771:AXW458771 BHL458771:BHS458771 BRH458771:BRO458771 CBD458771:CBK458771 CKZ458771:CLG458771 CUV458771:CVC458771 DER458771:DEY458771 DON458771:DOU458771 DYJ458771:DYQ458771 EIF458771:EIM458771 ESB458771:ESI458771 FBX458771:FCE458771 FLT458771:FMA458771 FVP458771:FVW458771 GFL458771:GFS458771 GPH458771:GPO458771 GZD458771:GZK458771 HIZ458771:HJG458771 HSV458771:HTC458771 ICR458771:ICY458771 IMN458771:IMU458771 IWJ458771:IWQ458771 JGF458771:JGM458771 JQB458771:JQI458771 JZX458771:KAE458771 KJT458771:KKA458771 KTP458771:KTW458771 LDL458771:LDS458771 LNH458771:LNO458771 LXD458771:LXK458771 MGZ458771:MHG458771 MQV458771:MRC458771 NAR458771:NAY458771 NKN458771:NKU458771 NUJ458771:NUQ458771 OEF458771:OEM458771 OOB458771:OOI458771 OXX458771:OYE458771 PHT458771:PIA458771 PRP458771:PRW458771 QBL458771:QBS458771 QLH458771:QLO458771 QVD458771:QVK458771 REZ458771:RFG458771 ROV458771:RPC458771 RYR458771:RYY458771 SIN458771:SIU458771 SSJ458771:SSQ458771 TCF458771:TCM458771 TMB458771:TMI458771 TVX458771:TWE458771 UFT458771:UGA458771 UPP458771:UPW458771 UZL458771:UZS458771 VJH458771:VJO458771 VTD458771:VTK458771 WCZ458771:WDG458771 WMV458771:WNC458771 WWR458771:WWY458771 KF524307:KM524307 UB524307:UI524307 ADX524307:AEE524307 ANT524307:AOA524307 AXP524307:AXW524307 BHL524307:BHS524307 BRH524307:BRO524307 CBD524307:CBK524307 CKZ524307:CLG524307 CUV524307:CVC524307 DER524307:DEY524307 DON524307:DOU524307 DYJ524307:DYQ524307 EIF524307:EIM524307 ESB524307:ESI524307 FBX524307:FCE524307 FLT524307:FMA524307 FVP524307:FVW524307 GFL524307:GFS524307 GPH524307:GPO524307 GZD524307:GZK524307 HIZ524307:HJG524307 HSV524307:HTC524307 ICR524307:ICY524307 IMN524307:IMU524307 IWJ524307:IWQ524307 JGF524307:JGM524307 JQB524307:JQI524307 JZX524307:KAE524307 KJT524307:KKA524307 KTP524307:KTW524307 LDL524307:LDS524307 LNH524307:LNO524307 LXD524307:LXK524307 MGZ524307:MHG524307 MQV524307:MRC524307 NAR524307:NAY524307 NKN524307:NKU524307 NUJ524307:NUQ524307 OEF524307:OEM524307 OOB524307:OOI524307 OXX524307:OYE524307 PHT524307:PIA524307 PRP524307:PRW524307 QBL524307:QBS524307 QLH524307:QLO524307 QVD524307:QVK524307 REZ524307:RFG524307 ROV524307:RPC524307 RYR524307:RYY524307 SIN524307:SIU524307 SSJ524307:SSQ524307 TCF524307:TCM524307 TMB524307:TMI524307 TVX524307:TWE524307 UFT524307:UGA524307 UPP524307:UPW524307 UZL524307:UZS524307 VJH524307:VJO524307 VTD524307:VTK524307 WCZ524307:WDG524307 WMV524307:WNC524307 WWR524307:WWY524307 KF589843:KM589843 UB589843:UI589843 ADX589843:AEE589843 ANT589843:AOA589843 AXP589843:AXW589843 BHL589843:BHS589843 BRH589843:BRO589843 CBD589843:CBK589843 CKZ589843:CLG589843 CUV589843:CVC589843 DER589843:DEY589843 DON589843:DOU589843 DYJ589843:DYQ589843 EIF589843:EIM589843 ESB589843:ESI589843 FBX589843:FCE589843 FLT589843:FMA589843 FVP589843:FVW589843 GFL589843:GFS589843 GPH589843:GPO589843 GZD589843:GZK589843 HIZ589843:HJG589843 HSV589843:HTC589843 ICR589843:ICY589843 IMN589843:IMU589843 IWJ589843:IWQ589843 JGF589843:JGM589843 JQB589843:JQI589843 JZX589843:KAE589843 KJT589843:KKA589843 KTP589843:KTW589843 LDL589843:LDS589843 LNH589843:LNO589843 LXD589843:LXK589843 MGZ589843:MHG589843 MQV589843:MRC589843 NAR589843:NAY589843 NKN589843:NKU589843 NUJ589843:NUQ589843 OEF589843:OEM589843 OOB589843:OOI589843 OXX589843:OYE589843 PHT589843:PIA589843 PRP589843:PRW589843 QBL589843:QBS589843 QLH589843:QLO589843 QVD589843:QVK589843 REZ589843:RFG589843 ROV589843:RPC589843 RYR589843:RYY589843 SIN589843:SIU589843 SSJ589843:SSQ589843 TCF589843:TCM589843 TMB589843:TMI589843 TVX589843:TWE589843 UFT589843:UGA589843 UPP589843:UPW589843 UZL589843:UZS589843 VJH589843:VJO589843 VTD589843:VTK589843 WCZ589843:WDG589843 WMV589843:WNC589843 WWR589843:WWY589843 KF655379:KM655379 UB655379:UI655379 ADX655379:AEE655379 ANT655379:AOA655379 AXP655379:AXW655379 BHL655379:BHS655379 BRH655379:BRO655379 CBD655379:CBK655379 CKZ655379:CLG655379 CUV655379:CVC655379 DER655379:DEY655379 DON655379:DOU655379 DYJ655379:DYQ655379 EIF655379:EIM655379 ESB655379:ESI655379 FBX655379:FCE655379 FLT655379:FMA655379 FVP655379:FVW655379 GFL655379:GFS655379 GPH655379:GPO655379 GZD655379:GZK655379 HIZ655379:HJG655379 HSV655379:HTC655379 ICR655379:ICY655379 IMN655379:IMU655379 IWJ655379:IWQ655379 JGF655379:JGM655379 JQB655379:JQI655379 JZX655379:KAE655379 KJT655379:KKA655379 KTP655379:KTW655379 LDL655379:LDS655379 LNH655379:LNO655379 LXD655379:LXK655379 MGZ655379:MHG655379 MQV655379:MRC655379 NAR655379:NAY655379 NKN655379:NKU655379 NUJ655379:NUQ655379 OEF655379:OEM655379 OOB655379:OOI655379 OXX655379:OYE655379 PHT655379:PIA655379 PRP655379:PRW655379 QBL655379:QBS655379 QLH655379:QLO655379 QVD655379:QVK655379 REZ655379:RFG655379 ROV655379:RPC655379 RYR655379:RYY655379 SIN655379:SIU655379 SSJ655379:SSQ655379 TCF655379:TCM655379 TMB655379:TMI655379 TVX655379:TWE655379 UFT655379:UGA655379 UPP655379:UPW655379 UZL655379:UZS655379 VJH655379:VJO655379 VTD655379:VTK655379 WCZ655379:WDG655379 WMV655379:WNC655379 WWR655379:WWY655379 KF720915:KM720915 UB720915:UI720915 ADX720915:AEE720915 ANT720915:AOA720915 AXP720915:AXW720915 BHL720915:BHS720915 BRH720915:BRO720915 CBD720915:CBK720915 CKZ720915:CLG720915 CUV720915:CVC720915 DER720915:DEY720915 DON720915:DOU720915 DYJ720915:DYQ720915 EIF720915:EIM720915 ESB720915:ESI720915 FBX720915:FCE720915 FLT720915:FMA720915 FVP720915:FVW720915 GFL720915:GFS720915 GPH720915:GPO720915 GZD720915:GZK720915 HIZ720915:HJG720915 HSV720915:HTC720915 ICR720915:ICY720915 IMN720915:IMU720915 IWJ720915:IWQ720915 JGF720915:JGM720915 JQB720915:JQI720915 JZX720915:KAE720915 KJT720915:KKA720915 KTP720915:KTW720915 LDL720915:LDS720915 LNH720915:LNO720915 LXD720915:LXK720915 MGZ720915:MHG720915 MQV720915:MRC720915 NAR720915:NAY720915 NKN720915:NKU720915 NUJ720915:NUQ720915 OEF720915:OEM720915 OOB720915:OOI720915 OXX720915:OYE720915 PHT720915:PIA720915 PRP720915:PRW720915 QBL720915:QBS720915 QLH720915:QLO720915 QVD720915:QVK720915 REZ720915:RFG720915 ROV720915:RPC720915 RYR720915:RYY720915 SIN720915:SIU720915 SSJ720915:SSQ720915 TCF720915:TCM720915 TMB720915:TMI720915 TVX720915:TWE720915 UFT720915:UGA720915 UPP720915:UPW720915 UZL720915:UZS720915 VJH720915:VJO720915 VTD720915:VTK720915 WCZ720915:WDG720915 WMV720915:WNC720915 WWR720915:WWY720915 KF786451:KM786451 UB786451:UI786451 ADX786451:AEE786451 ANT786451:AOA786451 AXP786451:AXW786451 BHL786451:BHS786451 BRH786451:BRO786451 CBD786451:CBK786451 CKZ786451:CLG786451 CUV786451:CVC786451 DER786451:DEY786451 DON786451:DOU786451 DYJ786451:DYQ786451 EIF786451:EIM786451 ESB786451:ESI786451 FBX786451:FCE786451 FLT786451:FMA786451 FVP786451:FVW786451 GFL786451:GFS786451 GPH786451:GPO786451 GZD786451:GZK786451 HIZ786451:HJG786451 HSV786451:HTC786451 ICR786451:ICY786451 IMN786451:IMU786451 IWJ786451:IWQ786451 JGF786451:JGM786451 JQB786451:JQI786451 JZX786451:KAE786451 KJT786451:KKA786451 KTP786451:KTW786451 LDL786451:LDS786451 LNH786451:LNO786451 LXD786451:LXK786451 MGZ786451:MHG786451 MQV786451:MRC786451 NAR786451:NAY786451 NKN786451:NKU786451 NUJ786451:NUQ786451 OEF786451:OEM786451 OOB786451:OOI786451 OXX786451:OYE786451 PHT786451:PIA786451 PRP786451:PRW786451 QBL786451:QBS786451 QLH786451:QLO786451 QVD786451:QVK786451 REZ786451:RFG786451 ROV786451:RPC786451 RYR786451:RYY786451 SIN786451:SIU786451 SSJ786451:SSQ786451 TCF786451:TCM786451 TMB786451:TMI786451 TVX786451:TWE786451 UFT786451:UGA786451 UPP786451:UPW786451 UZL786451:UZS786451 VJH786451:VJO786451 VTD786451:VTK786451 WCZ786451:WDG786451 WMV786451:WNC786451 WWR786451:WWY786451 KF851987:KM851987 UB851987:UI851987 ADX851987:AEE851987 ANT851987:AOA851987 AXP851987:AXW851987 BHL851987:BHS851987 BRH851987:BRO851987 CBD851987:CBK851987 CKZ851987:CLG851987 CUV851987:CVC851987 DER851987:DEY851987 DON851987:DOU851987 DYJ851987:DYQ851987 EIF851987:EIM851987 ESB851987:ESI851987 FBX851987:FCE851987 FLT851987:FMA851987 FVP851987:FVW851987 GFL851987:GFS851987 GPH851987:GPO851987 GZD851987:GZK851987 HIZ851987:HJG851987 HSV851987:HTC851987 ICR851987:ICY851987 IMN851987:IMU851987 IWJ851987:IWQ851987 JGF851987:JGM851987 JQB851987:JQI851987 JZX851987:KAE851987 KJT851987:KKA851987 KTP851987:KTW851987 LDL851987:LDS851987 LNH851987:LNO851987 LXD851987:LXK851987 MGZ851987:MHG851987 MQV851987:MRC851987 NAR851987:NAY851987 NKN851987:NKU851987 NUJ851987:NUQ851987 OEF851987:OEM851987 OOB851987:OOI851987 OXX851987:OYE851987 PHT851987:PIA851987 PRP851987:PRW851987 QBL851987:QBS851987 QLH851987:QLO851987 QVD851987:QVK851987 REZ851987:RFG851987 ROV851987:RPC851987 RYR851987:RYY851987 SIN851987:SIU851987 SSJ851987:SSQ851987 TCF851987:TCM851987 TMB851987:TMI851987 TVX851987:TWE851987 UFT851987:UGA851987 UPP851987:UPW851987 UZL851987:UZS851987 VJH851987:VJO851987 VTD851987:VTK851987 WCZ851987:WDG851987 WMV851987:WNC851987 WWR851987:WWY851987 KF917523:KM917523 UB917523:UI917523 ADX917523:AEE917523 ANT917523:AOA917523 AXP917523:AXW917523 BHL917523:BHS917523 BRH917523:BRO917523 CBD917523:CBK917523 CKZ917523:CLG917523 CUV917523:CVC917523 DER917523:DEY917523 DON917523:DOU917523 DYJ917523:DYQ917523 EIF917523:EIM917523 ESB917523:ESI917523 FBX917523:FCE917523 FLT917523:FMA917523 FVP917523:FVW917523 GFL917523:GFS917523 GPH917523:GPO917523 GZD917523:GZK917523 HIZ917523:HJG917523 HSV917523:HTC917523 ICR917523:ICY917523 IMN917523:IMU917523 IWJ917523:IWQ917523 JGF917523:JGM917523 JQB917523:JQI917523 JZX917523:KAE917523 KJT917523:KKA917523 KTP917523:KTW917523 LDL917523:LDS917523 LNH917523:LNO917523 LXD917523:LXK917523 MGZ917523:MHG917523 MQV917523:MRC917523 NAR917523:NAY917523 NKN917523:NKU917523 NUJ917523:NUQ917523 OEF917523:OEM917523 OOB917523:OOI917523 OXX917523:OYE917523 PHT917523:PIA917523 PRP917523:PRW917523 QBL917523:QBS917523 QLH917523:QLO917523 QVD917523:QVK917523 REZ917523:RFG917523 ROV917523:RPC917523 RYR917523:RYY917523 SIN917523:SIU917523 SSJ917523:SSQ917523 TCF917523:TCM917523 TMB917523:TMI917523 TVX917523:TWE917523 UFT917523:UGA917523 UPP917523:UPW917523 UZL917523:UZS917523 VJH917523:VJO917523 VTD917523:VTK917523 WCZ917523:WDG917523 WMV917523:WNC917523 WWR917523:WWY917523 WWR983059:WWY983059 KF983059:KM983059 UB983059:UI983059 ADX983059:AEE983059 ANT983059:AOA983059 AXP983059:AXW983059 BHL983059:BHS983059 BRH983059:BRO983059 CBD983059:CBK983059 CKZ983059:CLG983059 CUV983059:CVC983059 DER983059:DEY983059 DON983059:DOU983059 DYJ983059:DYQ983059 EIF983059:EIM983059 ESB983059:ESI983059 FBX983059:FCE983059 FLT983059:FMA983059 FVP983059:FVW983059 GFL983059:GFS983059 GPH983059:GPO983059 GZD983059:GZK983059 HIZ983059:HJG983059 HSV983059:HTC983059 ICR983059:ICY983059 IMN983059:IMU983059 IWJ983059:IWQ983059 JGF983059:JGM983059 JQB983059:JQI983059 JZX983059:KAE983059 KJT983059:KKA983059 KTP983059:KTW983059 LDL983059:LDS983059 LNH983059:LNO983059 LXD983059:LXK983059 MGZ983059:MHG983059 MQV983059:MRC983059 NAR983059:NAY983059 NKN983059:NKU983059 NUJ983059:NUQ983059 OEF983059:OEM983059 OOB983059:OOI983059 OXX983059:OYE983059 PHT983059:PIA983059 PRP983059:PRW983059 QBL983059:QBS983059 QLH983059:QLO983059 QVD983059:QVK983059 REZ983059:RFG983059 ROV983059:RPC983059 RYR983059:RYY983059 SIN983059:SIU983059 SSJ983059:SSQ983059 TCF983059:TCM983059 TMB983059:TMI983059 TVX983059:TWE983059 UFT983059:UGA983059 UPP983059:UPW983059 UZL983059:UZS983059 VJH983059:VJO983059 VTD983059:VTK983059 WCZ983059:WDG983059 WMV983059:WNC983059 O917523:AQ917523 O851987:AQ851987 O786451:AQ786451 O720915:AQ720915 O655379:AQ655379 O589843:AQ589843 O524307:AQ524307 O458771:AQ458771 O393235:AQ393235 O327699:AQ327699 O262163:AQ262163 O196627:AQ196627 O131091:AQ131091 O65555:AQ65555 O983059:AQ983059"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Z983054:WWZ983061 WND983054:WND983061 AR65550:AR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R131086:AR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R196622:AR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R262158:AR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R327694:AR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R393230:AR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R458766:AR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R524302:AR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R589838:AR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R655374:AR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R720910:AR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R786446:AR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R851982:AR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R917518:AR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R983054:AR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xr:uid="{00000000-0002-0000-0B00-000006000000}">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O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O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O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O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O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O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O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O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O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O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O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O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O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O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xr:uid="{00000000-0002-0000-0B00-000009000000}">
      <formula1>kind_of_cons</formula1>
    </dataValidation>
    <dataValidation type="decimal" allowBlank="1" showErrorMessage="1" errorTitle="Ошибка" error="Допускается ввод только действительных чисел!" sqref="O24 V24 AC24 AJ24"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 customHeight="1">
      <c r="A1" s="560" t="s">
        <v>49</v>
      </c>
    </row>
    <row r="2" spans="1:20" ht="22.2">
      <c r="F2" s="1279" t="s">
        <v>471</v>
      </c>
      <c r="G2" s="1280"/>
      <c r="H2" s="1281"/>
      <c r="I2" s="609"/>
    </row>
    <row r="3" spans="1:20" ht="3" customHeight="1"/>
    <row r="4" spans="1:20" s="539" customFormat="1" ht="11.4">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6">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8">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8">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c r="O11" s="559"/>
      <c r="P11" s="559"/>
      <c r="Q11" s="559"/>
      <c r="R11" s="559"/>
      <c r="S11" s="559"/>
      <c r="T11" s="559"/>
    </row>
    <row r="12" spans="1:20" s="539" customFormat="1" ht="22.8">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600000000000001">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600000000000001">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34" width="10.625" style="554"/>
    <col min="35" max="256" width="10.625" style="493"/>
    <col min="257" max="264" width="0" style="493" hidden="1" customWidth="1"/>
    <col min="265" max="265" width="3.75" style="493" customWidth="1"/>
    <col min="266" max="266" width="3.875" style="493" customWidth="1"/>
    <col min="267" max="267" width="3.75" style="493" customWidth="1"/>
    <col min="268" max="268" width="12.75" style="493" customWidth="1"/>
    <col min="269" max="269" width="52.75" style="493" customWidth="1"/>
    <col min="270" max="273" width="0" style="493" hidden="1" customWidth="1"/>
    <col min="274" max="274" width="12.25" style="493" customWidth="1"/>
    <col min="275" max="275" width="6.375" style="493" customWidth="1"/>
    <col min="276" max="276" width="12.25" style="493" customWidth="1"/>
    <col min="277" max="277" width="0" style="493" hidden="1" customWidth="1"/>
    <col min="278" max="278" width="3.75" style="493" customWidth="1"/>
    <col min="279" max="279" width="11.125" style="493" bestFit="1" customWidth="1"/>
    <col min="280" max="281" width="10.625" style="493"/>
    <col min="282" max="282" width="11.125" style="493" customWidth="1"/>
    <col min="283" max="512" width="10.625" style="493"/>
    <col min="513" max="520" width="0" style="493" hidden="1" customWidth="1"/>
    <col min="521" max="521" width="3.75" style="493" customWidth="1"/>
    <col min="522" max="522" width="3.875" style="493" customWidth="1"/>
    <col min="523" max="523" width="3.75" style="493" customWidth="1"/>
    <col min="524" max="524" width="12.75" style="493" customWidth="1"/>
    <col min="525" max="525" width="52.75" style="493" customWidth="1"/>
    <col min="526" max="529" width="0" style="493" hidden="1" customWidth="1"/>
    <col min="530" max="530" width="12.25" style="493" customWidth="1"/>
    <col min="531" max="531" width="6.375" style="493" customWidth="1"/>
    <col min="532" max="532" width="12.25" style="493" customWidth="1"/>
    <col min="533" max="533" width="0" style="493" hidden="1" customWidth="1"/>
    <col min="534" max="534" width="3.75" style="493" customWidth="1"/>
    <col min="535" max="535" width="11.125" style="493" bestFit="1" customWidth="1"/>
    <col min="536" max="537" width="10.625" style="493"/>
    <col min="538" max="538" width="11.125" style="493" customWidth="1"/>
    <col min="539" max="768" width="10.625" style="493"/>
    <col min="769" max="776" width="0" style="493" hidden="1" customWidth="1"/>
    <col min="777" max="777" width="3.75" style="493" customWidth="1"/>
    <col min="778" max="778" width="3.875" style="493" customWidth="1"/>
    <col min="779" max="779" width="3.75" style="493" customWidth="1"/>
    <col min="780" max="780" width="12.75" style="493" customWidth="1"/>
    <col min="781" max="781" width="52.75" style="493" customWidth="1"/>
    <col min="782" max="785" width="0" style="493" hidden="1" customWidth="1"/>
    <col min="786" max="786" width="12.25" style="493" customWidth="1"/>
    <col min="787" max="787" width="6.375" style="493" customWidth="1"/>
    <col min="788" max="788" width="12.25" style="493" customWidth="1"/>
    <col min="789" max="789" width="0" style="493" hidden="1" customWidth="1"/>
    <col min="790" max="790" width="3.75" style="493" customWidth="1"/>
    <col min="791" max="791" width="11.125" style="493" bestFit="1" customWidth="1"/>
    <col min="792" max="793" width="10.625" style="493"/>
    <col min="794" max="794" width="11.125" style="493" customWidth="1"/>
    <col min="795" max="1024" width="10.625" style="493"/>
    <col min="1025" max="1032" width="0" style="493" hidden="1" customWidth="1"/>
    <col min="1033" max="1033" width="3.75" style="493" customWidth="1"/>
    <col min="1034" max="1034" width="3.875" style="493" customWidth="1"/>
    <col min="1035" max="1035" width="3.75" style="493" customWidth="1"/>
    <col min="1036" max="1036" width="12.75" style="493" customWidth="1"/>
    <col min="1037" max="1037" width="52.75" style="493" customWidth="1"/>
    <col min="1038" max="1041" width="0" style="493" hidden="1" customWidth="1"/>
    <col min="1042" max="1042" width="12.25" style="493" customWidth="1"/>
    <col min="1043" max="1043" width="6.375" style="493" customWidth="1"/>
    <col min="1044" max="1044" width="12.25" style="493" customWidth="1"/>
    <col min="1045" max="1045" width="0" style="493" hidden="1" customWidth="1"/>
    <col min="1046" max="1046" width="3.75" style="493" customWidth="1"/>
    <col min="1047" max="1047" width="11.125" style="493" bestFit="1" customWidth="1"/>
    <col min="1048" max="1049" width="10.625" style="493"/>
    <col min="1050" max="1050" width="11.125" style="493" customWidth="1"/>
    <col min="1051" max="1280" width="10.625" style="493"/>
    <col min="1281" max="1288" width="0" style="493" hidden="1" customWidth="1"/>
    <col min="1289" max="1289" width="3.75" style="493" customWidth="1"/>
    <col min="1290" max="1290" width="3.875" style="493" customWidth="1"/>
    <col min="1291" max="1291" width="3.75" style="493" customWidth="1"/>
    <col min="1292" max="1292" width="12.75" style="493" customWidth="1"/>
    <col min="1293" max="1293" width="52.75" style="493" customWidth="1"/>
    <col min="1294" max="1297" width="0" style="493" hidden="1" customWidth="1"/>
    <col min="1298" max="1298" width="12.25" style="493" customWidth="1"/>
    <col min="1299" max="1299" width="6.375" style="493" customWidth="1"/>
    <col min="1300" max="1300" width="12.25" style="493" customWidth="1"/>
    <col min="1301" max="1301" width="0" style="493" hidden="1" customWidth="1"/>
    <col min="1302" max="1302" width="3.75" style="493" customWidth="1"/>
    <col min="1303" max="1303" width="11.125" style="493" bestFit="1" customWidth="1"/>
    <col min="1304" max="1305" width="10.625" style="493"/>
    <col min="1306" max="1306" width="11.125" style="493" customWidth="1"/>
    <col min="1307" max="1536" width="10.625" style="493"/>
    <col min="1537" max="1544" width="0" style="493" hidden="1" customWidth="1"/>
    <col min="1545" max="1545" width="3.75" style="493" customWidth="1"/>
    <col min="1546" max="1546" width="3.875" style="493" customWidth="1"/>
    <col min="1547" max="1547" width="3.75" style="493" customWidth="1"/>
    <col min="1548" max="1548" width="12.75" style="493" customWidth="1"/>
    <col min="1549" max="1549" width="52.75" style="493" customWidth="1"/>
    <col min="1550" max="1553" width="0" style="493" hidden="1" customWidth="1"/>
    <col min="1554" max="1554" width="12.25" style="493" customWidth="1"/>
    <col min="1555" max="1555" width="6.375" style="493" customWidth="1"/>
    <col min="1556" max="1556" width="12.25" style="493" customWidth="1"/>
    <col min="1557" max="1557" width="0" style="493" hidden="1" customWidth="1"/>
    <col min="1558" max="1558" width="3.75" style="493" customWidth="1"/>
    <col min="1559" max="1559" width="11.125" style="493" bestFit="1" customWidth="1"/>
    <col min="1560" max="1561" width="10.625" style="493"/>
    <col min="1562" max="1562" width="11.125" style="493" customWidth="1"/>
    <col min="1563" max="1792" width="10.625" style="493"/>
    <col min="1793" max="1800" width="0" style="493" hidden="1" customWidth="1"/>
    <col min="1801" max="1801" width="3.75" style="493" customWidth="1"/>
    <col min="1802" max="1802" width="3.875" style="493" customWidth="1"/>
    <col min="1803" max="1803" width="3.75" style="493" customWidth="1"/>
    <col min="1804" max="1804" width="12.75" style="493" customWidth="1"/>
    <col min="1805" max="1805" width="52.75" style="493" customWidth="1"/>
    <col min="1806" max="1809" width="0" style="493" hidden="1" customWidth="1"/>
    <col min="1810" max="1810" width="12.25" style="493" customWidth="1"/>
    <col min="1811" max="1811" width="6.375" style="493" customWidth="1"/>
    <col min="1812" max="1812" width="12.25" style="493" customWidth="1"/>
    <col min="1813" max="1813" width="0" style="493" hidden="1" customWidth="1"/>
    <col min="1814" max="1814" width="3.75" style="493" customWidth="1"/>
    <col min="1815" max="1815" width="11.125" style="493" bestFit="1" customWidth="1"/>
    <col min="1816" max="1817" width="10.625" style="493"/>
    <col min="1818" max="1818" width="11.125" style="493" customWidth="1"/>
    <col min="1819" max="2048" width="10.625" style="493"/>
    <col min="2049" max="2056" width="0" style="493" hidden="1" customWidth="1"/>
    <col min="2057" max="2057" width="3.75" style="493" customWidth="1"/>
    <col min="2058" max="2058" width="3.875" style="493" customWidth="1"/>
    <col min="2059" max="2059" width="3.75" style="493" customWidth="1"/>
    <col min="2060" max="2060" width="12.75" style="493" customWidth="1"/>
    <col min="2061" max="2061" width="52.75" style="493" customWidth="1"/>
    <col min="2062" max="2065" width="0" style="493" hidden="1" customWidth="1"/>
    <col min="2066" max="2066" width="12.25" style="493" customWidth="1"/>
    <col min="2067" max="2067" width="6.375" style="493" customWidth="1"/>
    <col min="2068" max="2068" width="12.25" style="493" customWidth="1"/>
    <col min="2069" max="2069" width="0" style="493" hidden="1" customWidth="1"/>
    <col min="2070" max="2070" width="3.75" style="493" customWidth="1"/>
    <col min="2071" max="2071" width="11.125" style="493" bestFit="1" customWidth="1"/>
    <col min="2072" max="2073" width="10.625" style="493"/>
    <col min="2074" max="2074" width="11.125" style="493" customWidth="1"/>
    <col min="2075" max="2304" width="10.625" style="493"/>
    <col min="2305" max="2312" width="0" style="493" hidden="1" customWidth="1"/>
    <col min="2313" max="2313" width="3.75" style="493" customWidth="1"/>
    <col min="2314" max="2314" width="3.875" style="493" customWidth="1"/>
    <col min="2315" max="2315" width="3.75" style="493" customWidth="1"/>
    <col min="2316" max="2316" width="12.75" style="493" customWidth="1"/>
    <col min="2317" max="2317" width="52.75" style="493" customWidth="1"/>
    <col min="2318" max="2321" width="0" style="493" hidden="1" customWidth="1"/>
    <col min="2322" max="2322" width="12.25" style="493" customWidth="1"/>
    <col min="2323" max="2323" width="6.375" style="493" customWidth="1"/>
    <col min="2324" max="2324" width="12.25" style="493" customWidth="1"/>
    <col min="2325" max="2325" width="0" style="493" hidden="1" customWidth="1"/>
    <col min="2326" max="2326" width="3.75" style="493" customWidth="1"/>
    <col min="2327" max="2327" width="11.125" style="493" bestFit="1" customWidth="1"/>
    <col min="2328" max="2329" width="10.625" style="493"/>
    <col min="2330" max="2330" width="11.125" style="493" customWidth="1"/>
    <col min="2331" max="2560" width="10.625" style="493"/>
    <col min="2561" max="2568" width="0" style="493" hidden="1" customWidth="1"/>
    <col min="2569" max="2569" width="3.75" style="493" customWidth="1"/>
    <col min="2570" max="2570" width="3.875" style="493" customWidth="1"/>
    <col min="2571" max="2571" width="3.75" style="493" customWidth="1"/>
    <col min="2572" max="2572" width="12.75" style="493" customWidth="1"/>
    <col min="2573" max="2573" width="52.75" style="493" customWidth="1"/>
    <col min="2574" max="2577" width="0" style="493" hidden="1" customWidth="1"/>
    <col min="2578" max="2578" width="12.25" style="493" customWidth="1"/>
    <col min="2579" max="2579" width="6.375" style="493" customWidth="1"/>
    <col min="2580" max="2580" width="12.25" style="493" customWidth="1"/>
    <col min="2581" max="2581" width="0" style="493" hidden="1" customWidth="1"/>
    <col min="2582" max="2582" width="3.75" style="493" customWidth="1"/>
    <col min="2583" max="2583" width="11.125" style="493" bestFit="1" customWidth="1"/>
    <col min="2584" max="2585" width="10.625" style="493"/>
    <col min="2586" max="2586" width="11.125" style="493" customWidth="1"/>
    <col min="2587" max="2816" width="10.625" style="493"/>
    <col min="2817" max="2824" width="0" style="493" hidden="1" customWidth="1"/>
    <col min="2825" max="2825" width="3.75" style="493" customWidth="1"/>
    <col min="2826" max="2826" width="3.875" style="493" customWidth="1"/>
    <col min="2827" max="2827" width="3.75" style="493" customWidth="1"/>
    <col min="2828" max="2828" width="12.75" style="493" customWidth="1"/>
    <col min="2829" max="2829" width="52.75" style="493" customWidth="1"/>
    <col min="2830" max="2833" width="0" style="493" hidden="1" customWidth="1"/>
    <col min="2834" max="2834" width="12.25" style="493" customWidth="1"/>
    <col min="2835" max="2835" width="6.375" style="493" customWidth="1"/>
    <col min="2836" max="2836" width="12.25" style="493" customWidth="1"/>
    <col min="2837" max="2837" width="0" style="493" hidden="1" customWidth="1"/>
    <col min="2838" max="2838" width="3.75" style="493" customWidth="1"/>
    <col min="2839" max="2839" width="11.125" style="493" bestFit="1" customWidth="1"/>
    <col min="2840" max="2841" width="10.625" style="493"/>
    <col min="2842" max="2842" width="11.125" style="493" customWidth="1"/>
    <col min="2843" max="3072" width="10.625" style="493"/>
    <col min="3073" max="3080" width="0" style="493" hidden="1" customWidth="1"/>
    <col min="3081" max="3081" width="3.75" style="493" customWidth="1"/>
    <col min="3082" max="3082" width="3.875" style="493" customWidth="1"/>
    <col min="3083" max="3083" width="3.75" style="493" customWidth="1"/>
    <col min="3084" max="3084" width="12.75" style="493" customWidth="1"/>
    <col min="3085" max="3085" width="52.75" style="493" customWidth="1"/>
    <col min="3086" max="3089" width="0" style="493" hidden="1" customWidth="1"/>
    <col min="3090" max="3090" width="12.25" style="493" customWidth="1"/>
    <col min="3091" max="3091" width="6.375" style="493" customWidth="1"/>
    <col min="3092" max="3092" width="12.25" style="493" customWidth="1"/>
    <col min="3093" max="3093" width="0" style="493" hidden="1" customWidth="1"/>
    <col min="3094" max="3094" width="3.75" style="493" customWidth="1"/>
    <col min="3095" max="3095" width="11.125" style="493" bestFit="1" customWidth="1"/>
    <col min="3096" max="3097" width="10.625" style="493"/>
    <col min="3098" max="3098" width="11.125" style="493" customWidth="1"/>
    <col min="3099" max="3328" width="10.625" style="493"/>
    <col min="3329" max="3336" width="0" style="493" hidden="1" customWidth="1"/>
    <col min="3337" max="3337" width="3.75" style="493" customWidth="1"/>
    <col min="3338" max="3338" width="3.875" style="493" customWidth="1"/>
    <col min="3339" max="3339" width="3.75" style="493" customWidth="1"/>
    <col min="3340" max="3340" width="12.75" style="493" customWidth="1"/>
    <col min="3341" max="3341" width="52.75" style="493" customWidth="1"/>
    <col min="3342" max="3345" width="0" style="493" hidden="1" customWidth="1"/>
    <col min="3346" max="3346" width="12.25" style="493" customWidth="1"/>
    <col min="3347" max="3347" width="6.375" style="493" customWidth="1"/>
    <col min="3348" max="3348" width="12.25" style="493" customWidth="1"/>
    <col min="3349" max="3349" width="0" style="493" hidden="1" customWidth="1"/>
    <col min="3350" max="3350" width="3.75" style="493" customWidth="1"/>
    <col min="3351" max="3351" width="11.125" style="493" bestFit="1" customWidth="1"/>
    <col min="3352" max="3353" width="10.625" style="493"/>
    <col min="3354" max="3354" width="11.125" style="493" customWidth="1"/>
    <col min="3355" max="3584" width="10.625" style="493"/>
    <col min="3585" max="3592" width="0" style="493" hidden="1" customWidth="1"/>
    <col min="3593" max="3593" width="3.75" style="493" customWidth="1"/>
    <col min="3594" max="3594" width="3.875" style="493" customWidth="1"/>
    <col min="3595" max="3595" width="3.75" style="493" customWidth="1"/>
    <col min="3596" max="3596" width="12.75" style="493" customWidth="1"/>
    <col min="3597" max="3597" width="52.75" style="493" customWidth="1"/>
    <col min="3598" max="3601" width="0" style="493" hidden="1" customWidth="1"/>
    <col min="3602" max="3602" width="12.25" style="493" customWidth="1"/>
    <col min="3603" max="3603" width="6.375" style="493" customWidth="1"/>
    <col min="3604" max="3604" width="12.25" style="493" customWidth="1"/>
    <col min="3605" max="3605" width="0" style="493" hidden="1" customWidth="1"/>
    <col min="3606" max="3606" width="3.75" style="493" customWidth="1"/>
    <col min="3607" max="3607" width="11.125" style="493" bestFit="1" customWidth="1"/>
    <col min="3608" max="3609" width="10.625" style="493"/>
    <col min="3610" max="3610" width="11.125" style="493" customWidth="1"/>
    <col min="3611" max="3840" width="10.625" style="493"/>
    <col min="3841" max="3848" width="0" style="493" hidden="1" customWidth="1"/>
    <col min="3849" max="3849" width="3.75" style="493" customWidth="1"/>
    <col min="3850" max="3850" width="3.875" style="493" customWidth="1"/>
    <col min="3851" max="3851" width="3.75" style="493" customWidth="1"/>
    <col min="3852" max="3852" width="12.75" style="493" customWidth="1"/>
    <col min="3853" max="3853" width="52.75" style="493" customWidth="1"/>
    <col min="3854" max="3857" width="0" style="493" hidden="1" customWidth="1"/>
    <col min="3858" max="3858" width="12.25" style="493" customWidth="1"/>
    <col min="3859" max="3859" width="6.375" style="493" customWidth="1"/>
    <col min="3860" max="3860" width="12.25" style="493" customWidth="1"/>
    <col min="3861" max="3861" width="0" style="493" hidden="1" customWidth="1"/>
    <col min="3862" max="3862" width="3.75" style="493" customWidth="1"/>
    <col min="3863" max="3863" width="11.125" style="493" bestFit="1" customWidth="1"/>
    <col min="3864" max="3865" width="10.625" style="493"/>
    <col min="3866" max="3866" width="11.125" style="493" customWidth="1"/>
    <col min="3867" max="4096" width="10.625" style="493"/>
    <col min="4097" max="4104" width="0" style="493" hidden="1" customWidth="1"/>
    <col min="4105" max="4105" width="3.75" style="493" customWidth="1"/>
    <col min="4106" max="4106" width="3.875" style="493" customWidth="1"/>
    <col min="4107" max="4107" width="3.75" style="493" customWidth="1"/>
    <col min="4108" max="4108" width="12.75" style="493" customWidth="1"/>
    <col min="4109" max="4109" width="52.75" style="493" customWidth="1"/>
    <col min="4110" max="4113" width="0" style="493" hidden="1" customWidth="1"/>
    <col min="4114" max="4114" width="12.25" style="493" customWidth="1"/>
    <col min="4115" max="4115" width="6.375" style="493" customWidth="1"/>
    <col min="4116" max="4116" width="12.25" style="493" customWidth="1"/>
    <col min="4117" max="4117" width="0" style="493" hidden="1" customWidth="1"/>
    <col min="4118" max="4118" width="3.75" style="493" customWidth="1"/>
    <col min="4119" max="4119" width="11.125" style="493" bestFit="1" customWidth="1"/>
    <col min="4120" max="4121" width="10.625" style="493"/>
    <col min="4122" max="4122" width="11.125" style="493" customWidth="1"/>
    <col min="4123" max="4352" width="10.625" style="493"/>
    <col min="4353" max="4360" width="0" style="493" hidden="1" customWidth="1"/>
    <col min="4361" max="4361" width="3.75" style="493" customWidth="1"/>
    <col min="4362" max="4362" width="3.875" style="493" customWidth="1"/>
    <col min="4363" max="4363" width="3.75" style="493" customWidth="1"/>
    <col min="4364" max="4364" width="12.75" style="493" customWidth="1"/>
    <col min="4365" max="4365" width="52.75" style="493" customWidth="1"/>
    <col min="4366" max="4369" width="0" style="493" hidden="1" customWidth="1"/>
    <col min="4370" max="4370" width="12.25" style="493" customWidth="1"/>
    <col min="4371" max="4371" width="6.375" style="493" customWidth="1"/>
    <col min="4372" max="4372" width="12.25" style="493" customWidth="1"/>
    <col min="4373" max="4373" width="0" style="493" hidden="1" customWidth="1"/>
    <col min="4374" max="4374" width="3.75" style="493" customWidth="1"/>
    <col min="4375" max="4375" width="11.125" style="493" bestFit="1" customWidth="1"/>
    <col min="4376" max="4377" width="10.625" style="493"/>
    <col min="4378" max="4378" width="11.125" style="493" customWidth="1"/>
    <col min="4379" max="4608" width="10.625" style="493"/>
    <col min="4609" max="4616" width="0" style="493" hidden="1" customWidth="1"/>
    <col min="4617" max="4617" width="3.75" style="493" customWidth="1"/>
    <col min="4618" max="4618" width="3.875" style="493" customWidth="1"/>
    <col min="4619" max="4619" width="3.75" style="493" customWidth="1"/>
    <col min="4620" max="4620" width="12.75" style="493" customWidth="1"/>
    <col min="4621" max="4621" width="52.75" style="493" customWidth="1"/>
    <col min="4622" max="4625" width="0" style="493" hidden="1" customWidth="1"/>
    <col min="4626" max="4626" width="12.25" style="493" customWidth="1"/>
    <col min="4627" max="4627" width="6.375" style="493" customWidth="1"/>
    <col min="4628" max="4628" width="12.25" style="493" customWidth="1"/>
    <col min="4629" max="4629" width="0" style="493" hidden="1" customWidth="1"/>
    <col min="4630" max="4630" width="3.75" style="493" customWidth="1"/>
    <col min="4631" max="4631" width="11.125" style="493" bestFit="1" customWidth="1"/>
    <col min="4632" max="4633" width="10.625" style="493"/>
    <col min="4634" max="4634" width="11.125" style="493" customWidth="1"/>
    <col min="4635" max="4864" width="10.625" style="493"/>
    <col min="4865" max="4872" width="0" style="493" hidden="1" customWidth="1"/>
    <col min="4873" max="4873" width="3.75" style="493" customWidth="1"/>
    <col min="4874" max="4874" width="3.875" style="493" customWidth="1"/>
    <col min="4875" max="4875" width="3.75" style="493" customWidth="1"/>
    <col min="4876" max="4876" width="12.75" style="493" customWidth="1"/>
    <col min="4877" max="4877" width="52.75" style="493" customWidth="1"/>
    <col min="4878" max="4881" width="0" style="493" hidden="1" customWidth="1"/>
    <col min="4882" max="4882" width="12.25" style="493" customWidth="1"/>
    <col min="4883" max="4883" width="6.375" style="493" customWidth="1"/>
    <col min="4884" max="4884" width="12.25" style="493" customWidth="1"/>
    <col min="4885" max="4885" width="0" style="493" hidden="1" customWidth="1"/>
    <col min="4886" max="4886" width="3.75" style="493" customWidth="1"/>
    <col min="4887" max="4887" width="11.125" style="493" bestFit="1" customWidth="1"/>
    <col min="4888" max="4889" width="10.625" style="493"/>
    <col min="4890" max="4890" width="11.125" style="493" customWidth="1"/>
    <col min="4891" max="5120" width="10.625" style="493"/>
    <col min="5121" max="5128" width="0" style="493" hidden="1" customWidth="1"/>
    <col min="5129" max="5129" width="3.75" style="493" customWidth="1"/>
    <col min="5130" max="5130" width="3.875" style="493" customWidth="1"/>
    <col min="5131" max="5131" width="3.75" style="493" customWidth="1"/>
    <col min="5132" max="5132" width="12.75" style="493" customWidth="1"/>
    <col min="5133" max="5133" width="52.75" style="493" customWidth="1"/>
    <col min="5134" max="5137" width="0" style="493" hidden="1" customWidth="1"/>
    <col min="5138" max="5138" width="12.25" style="493" customWidth="1"/>
    <col min="5139" max="5139" width="6.375" style="493" customWidth="1"/>
    <col min="5140" max="5140" width="12.25" style="493" customWidth="1"/>
    <col min="5141" max="5141" width="0" style="493" hidden="1" customWidth="1"/>
    <col min="5142" max="5142" width="3.75" style="493" customWidth="1"/>
    <col min="5143" max="5143" width="11.125" style="493" bestFit="1" customWidth="1"/>
    <col min="5144" max="5145" width="10.625" style="493"/>
    <col min="5146" max="5146" width="11.125" style="493" customWidth="1"/>
    <col min="5147" max="5376" width="10.625" style="493"/>
    <col min="5377" max="5384" width="0" style="493" hidden="1" customWidth="1"/>
    <col min="5385" max="5385" width="3.75" style="493" customWidth="1"/>
    <col min="5386" max="5386" width="3.875" style="493" customWidth="1"/>
    <col min="5387" max="5387" width="3.75" style="493" customWidth="1"/>
    <col min="5388" max="5388" width="12.75" style="493" customWidth="1"/>
    <col min="5389" max="5389" width="52.75" style="493" customWidth="1"/>
    <col min="5390" max="5393" width="0" style="493" hidden="1" customWidth="1"/>
    <col min="5394" max="5394" width="12.25" style="493" customWidth="1"/>
    <col min="5395" max="5395" width="6.375" style="493" customWidth="1"/>
    <col min="5396" max="5396" width="12.25" style="493" customWidth="1"/>
    <col min="5397" max="5397" width="0" style="493" hidden="1" customWidth="1"/>
    <col min="5398" max="5398" width="3.75" style="493" customWidth="1"/>
    <col min="5399" max="5399" width="11.125" style="493" bestFit="1" customWidth="1"/>
    <col min="5400" max="5401" width="10.625" style="493"/>
    <col min="5402" max="5402" width="11.125" style="493" customWidth="1"/>
    <col min="5403" max="5632" width="10.625" style="493"/>
    <col min="5633" max="5640" width="0" style="493" hidden="1" customWidth="1"/>
    <col min="5641" max="5641" width="3.75" style="493" customWidth="1"/>
    <col min="5642" max="5642" width="3.875" style="493" customWidth="1"/>
    <col min="5643" max="5643" width="3.75" style="493" customWidth="1"/>
    <col min="5644" max="5644" width="12.75" style="493" customWidth="1"/>
    <col min="5645" max="5645" width="52.75" style="493" customWidth="1"/>
    <col min="5646" max="5649" width="0" style="493" hidden="1" customWidth="1"/>
    <col min="5650" max="5650" width="12.25" style="493" customWidth="1"/>
    <col min="5651" max="5651" width="6.375" style="493" customWidth="1"/>
    <col min="5652" max="5652" width="12.25" style="493" customWidth="1"/>
    <col min="5653" max="5653" width="0" style="493" hidden="1" customWidth="1"/>
    <col min="5654" max="5654" width="3.75" style="493" customWidth="1"/>
    <col min="5655" max="5655" width="11.125" style="493" bestFit="1" customWidth="1"/>
    <col min="5656" max="5657" width="10.625" style="493"/>
    <col min="5658" max="5658" width="11.125" style="493" customWidth="1"/>
    <col min="5659" max="5888" width="10.625" style="493"/>
    <col min="5889" max="5896" width="0" style="493" hidden="1" customWidth="1"/>
    <col min="5897" max="5897" width="3.75" style="493" customWidth="1"/>
    <col min="5898" max="5898" width="3.875" style="493" customWidth="1"/>
    <col min="5899" max="5899" width="3.75" style="493" customWidth="1"/>
    <col min="5900" max="5900" width="12.75" style="493" customWidth="1"/>
    <col min="5901" max="5901" width="52.75" style="493" customWidth="1"/>
    <col min="5902" max="5905" width="0" style="493" hidden="1" customWidth="1"/>
    <col min="5906" max="5906" width="12.25" style="493" customWidth="1"/>
    <col min="5907" max="5907" width="6.375" style="493" customWidth="1"/>
    <col min="5908" max="5908" width="12.25" style="493" customWidth="1"/>
    <col min="5909" max="5909" width="0" style="493" hidden="1" customWidth="1"/>
    <col min="5910" max="5910" width="3.75" style="493" customWidth="1"/>
    <col min="5911" max="5911" width="11.125" style="493" bestFit="1" customWidth="1"/>
    <col min="5912" max="5913" width="10.625" style="493"/>
    <col min="5914" max="5914" width="11.125" style="493" customWidth="1"/>
    <col min="5915" max="6144" width="10.625" style="493"/>
    <col min="6145" max="6152" width="0" style="493" hidden="1" customWidth="1"/>
    <col min="6153" max="6153" width="3.75" style="493" customWidth="1"/>
    <col min="6154" max="6154" width="3.875" style="493" customWidth="1"/>
    <col min="6155" max="6155" width="3.75" style="493" customWidth="1"/>
    <col min="6156" max="6156" width="12.75" style="493" customWidth="1"/>
    <col min="6157" max="6157" width="52.75" style="493" customWidth="1"/>
    <col min="6158" max="6161" width="0" style="493" hidden="1" customWidth="1"/>
    <col min="6162" max="6162" width="12.25" style="493" customWidth="1"/>
    <col min="6163" max="6163" width="6.375" style="493" customWidth="1"/>
    <col min="6164" max="6164" width="12.25" style="493" customWidth="1"/>
    <col min="6165" max="6165" width="0" style="493" hidden="1" customWidth="1"/>
    <col min="6166" max="6166" width="3.75" style="493" customWidth="1"/>
    <col min="6167" max="6167" width="11.125" style="493" bestFit="1" customWidth="1"/>
    <col min="6168" max="6169" width="10.625" style="493"/>
    <col min="6170" max="6170" width="11.125" style="493" customWidth="1"/>
    <col min="6171" max="6400" width="10.625" style="493"/>
    <col min="6401" max="6408" width="0" style="493" hidden="1" customWidth="1"/>
    <col min="6409" max="6409" width="3.75" style="493" customWidth="1"/>
    <col min="6410" max="6410" width="3.875" style="493" customWidth="1"/>
    <col min="6411" max="6411" width="3.75" style="493" customWidth="1"/>
    <col min="6412" max="6412" width="12.75" style="493" customWidth="1"/>
    <col min="6413" max="6413" width="52.75" style="493" customWidth="1"/>
    <col min="6414" max="6417" width="0" style="493" hidden="1" customWidth="1"/>
    <col min="6418" max="6418" width="12.25" style="493" customWidth="1"/>
    <col min="6419" max="6419" width="6.375" style="493" customWidth="1"/>
    <col min="6420" max="6420" width="12.25" style="493" customWidth="1"/>
    <col min="6421" max="6421" width="0" style="493" hidden="1" customWidth="1"/>
    <col min="6422" max="6422" width="3.75" style="493" customWidth="1"/>
    <col min="6423" max="6423" width="11.125" style="493" bestFit="1" customWidth="1"/>
    <col min="6424" max="6425" width="10.625" style="493"/>
    <col min="6426" max="6426" width="11.125" style="493" customWidth="1"/>
    <col min="6427" max="6656" width="10.625" style="493"/>
    <col min="6657" max="6664" width="0" style="493" hidden="1" customWidth="1"/>
    <col min="6665" max="6665" width="3.75" style="493" customWidth="1"/>
    <col min="6666" max="6666" width="3.875" style="493" customWidth="1"/>
    <col min="6667" max="6667" width="3.75" style="493" customWidth="1"/>
    <col min="6668" max="6668" width="12.75" style="493" customWidth="1"/>
    <col min="6669" max="6669" width="52.75" style="493" customWidth="1"/>
    <col min="6670" max="6673" width="0" style="493" hidden="1" customWidth="1"/>
    <col min="6674" max="6674" width="12.25" style="493" customWidth="1"/>
    <col min="6675" max="6675" width="6.375" style="493" customWidth="1"/>
    <col min="6676" max="6676" width="12.25" style="493" customWidth="1"/>
    <col min="6677" max="6677" width="0" style="493" hidden="1" customWidth="1"/>
    <col min="6678" max="6678" width="3.75" style="493" customWidth="1"/>
    <col min="6679" max="6679" width="11.125" style="493" bestFit="1" customWidth="1"/>
    <col min="6680" max="6681" width="10.625" style="493"/>
    <col min="6682" max="6682" width="11.125" style="493" customWidth="1"/>
    <col min="6683" max="6912" width="10.625" style="493"/>
    <col min="6913" max="6920" width="0" style="493" hidden="1" customWidth="1"/>
    <col min="6921" max="6921" width="3.75" style="493" customWidth="1"/>
    <col min="6922" max="6922" width="3.875" style="493" customWidth="1"/>
    <col min="6923" max="6923" width="3.75" style="493" customWidth="1"/>
    <col min="6924" max="6924" width="12.75" style="493" customWidth="1"/>
    <col min="6925" max="6925" width="52.75" style="493" customWidth="1"/>
    <col min="6926" max="6929" width="0" style="493" hidden="1" customWidth="1"/>
    <col min="6930" max="6930" width="12.25" style="493" customWidth="1"/>
    <col min="6931" max="6931" width="6.375" style="493" customWidth="1"/>
    <col min="6932" max="6932" width="12.25" style="493" customWidth="1"/>
    <col min="6933" max="6933" width="0" style="493" hidden="1" customWidth="1"/>
    <col min="6934" max="6934" width="3.75" style="493" customWidth="1"/>
    <col min="6935" max="6935" width="11.125" style="493" bestFit="1" customWidth="1"/>
    <col min="6936" max="6937" width="10.625" style="493"/>
    <col min="6938" max="6938" width="11.125" style="493" customWidth="1"/>
    <col min="6939" max="7168" width="10.625" style="493"/>
    <col min="7169" max="7176" width="0" style="493" hidden="1" customWidth="1"/>
    <col min="7177" max="7177" width="3.75" style="493" customWidth="1"/>
    <col min="7178" max="7178" width="3.875" style="493" customWidth="1"/>
    <col min="7179" max="7179" width="3.75" style="493" customWidth="1"/>
    <col min="7180" max="7180" width="12.75" style="493" customWidth="1"/>
    <col min="7181" max="7181" width="52.75" style="493" customWidth="1"/>
    <col min="7182" max="7185" width="0" style="493" hidden="1" customWidth="1"/>
    <col min="7186" max="7186" width="12.25" style="493" customWidth="1"/>
    <col min="7187" max="7187" width="6.375" style="493" customWidth="1"/>
    <col min="7188" max="7188" width="12.25" style="493" customWidth="1"/>
    <col min="7189" max="7189" width="0" style="493" hidden="1" customWidth="1"/>
    <col min="7190" max="7190" width="3.75" style="493" customWidth="1"/>
    <col min="7191" max="7191" width="11.125" style="493" bestFit="1" customWidth="1"/>
    <col min="7192" max="7193" width="10.625" style="493"/>
    <col min="7194" max="7194" width="11.125" style="493" customWidth="1"/>
    <col min="7195" max="7424" width="10.625" style="493"/>
    <col min="7425" max="7432" width="0" style="493" hidden="1" customWidth="1"/>
    <col min="7433" max="7433" width="3.75" style="493" customWidth="1"/>
    <col min="7434" max="7434" width="3.875" style="493" customWidth="1"/>
    <col min="7435" max="7435" width="3.75" style="493" customWidth="1"/>
    <col min="7436" max="7436" width="12.75" style="493" customWidth="1"/>
    <col min="7437" max="7437" width="52.75" style="493" customWidth="1"/>
    <col min="7438" max="7441" width="0" style="493" hidden="1" customWidth="1"/>
    <col min="7442" max="7442" width="12.25" style="493" customWidth="1"/>
    <col min="7443" max="7443" width="6.375" style="493" customWidth="1"/>
    <col min="7444" max="7444" width="12.25" style="493" customWidth="1"/>
    <col min="7445" max="7445" width="0" style="493" hidden="1" customWidth="1"/>
    <col min="7446" max="7446" width="3.75" style="493" customWidth="1"/>
    <col min="7447" max="7447" width="11.125" style="493" bestFit="1" customWidth="1"/>
    <col min="7448" max="7449" width="10.625" style="493"/>
    <col min="7450" max="7450" width="11.125" style="493" customWidth="1"/>
    <col min="7451" max="7680" width="10.625" style="493"/>
    <col min="7681" max="7688" width="0" style="493" hidden="1" customWidth="1"/>
    <col min="7689" max="7689" width="3.75" style="493" customWidth="1"/>
    <col min="7690" max="7690" width="3.875" style="493" customWidth="1"/>
    <col min="7691" max="7691" width="3.75" style="493" customWidth="1"/>
    <col min="7692" max="7692" width="12.75" style="493" customWidth="1"/>
    <col min="7693" max="7693" width="52.75" style="493" customWidth="1"/>
    <col min="7694" max="7697" width="0" style="493" hidden="1" customWidth="1"/>
    <col min="7698" max="7698" width="12.25" style="493" customWidth="1"/>
    <col min="7699" max="7699" width="6.375" style="493" customWidth="1"/>
    <col min="7700" max="7700" width="12.25" style="493" customWidth="1"/>
    <col min="7701" max="7701" width="0" style="493" hidden="1" customWidth="1"/>
    <col min="7702" max="7702" width="3.75" style="493" customWidth="1"/>
    <col min="7703" max="7703" width="11.125" style="493" bestFit="1" customWidth="1"/>
    <col min="7704" max="7705" width="10.625" style="493"/>
    <col min="7706" max="7706" width="11.125" style="493" customWidth="1"/>
    <col min="7707" max="7936" width="10.625" style="493"/>
    <col min="7937" max="7944" width="0" style="493" hidden="1" customWidth="1"/>
    <col min="7945" max="7945" width="3.75" style="493" customWidth="1"/>
    <col min="7946" max="7946" width="3.875" style="493" customWidth="1"/>
    <col min="7947" max="7947" width="3.75" style="493" customWidth="1"/>
    <col min="7948" max="7948" width="12.75" style="493" customWidth="1"/>
    <col min="7949" max="7949" width="52.75" style="493" customWidth="1"/>
    <col min="7950" max="7953" width="0" style="493" hidden="1" customWidth="1"/>
    <col min="7954" max="7954" width="12.25" style="493" customWidth="1"/>
    <col min="7955" max="7955" width="6.375" style="493" customWidth="1"/>
    <col min="7956" max="7956" width="12.25" style="493" customWidth="1"/>
    <col min="7957" max="7957" width="0" style="493" hidden="1" customWidth="1"/>
    <col min="7958" max="7958" width="3.75" style="493" customWidth="1"/>
    <col min="7959" max="7959" width="11.125" style="493" bestFit="1" customWidth="1"/>
    <col min="7960" max="7961" width="10.625" style="493"/>
    <col min="7962" max="7962" width="11.125" style="493" customWidth="1"/>
    <col min="7963" max="8192" width="10.625" style="493"/>
    <col min="8193" max="8200" width="0" style="493" hidden="1" customWidth="1"/>
    <col min="8201" max="8201" width="3.75" style="493" customWidth="1"/>
    <col min="8202" max="8202" width="3.875" style="493" customWidth="1"/>
    <col min="8203" max="8203" width="3.75" style="493" customWidth="1"/>
    <col min="8204" max="8204" width="12.75" style="493" customWidth="1"/>
    <col min="8205" max="8205" width="52.75" style="493" customWidth="1"/>
    <col min="8206" max="8209" width="0" style="493" hidden="1" customWidth="1"/>
    <col min="8210" max="8210" width="12.25" style="493" customWidth="1"/>
    <col min="8211" max="8211" width="6.375" style="493" customWidth="1"/>
    <col min="8212" max="8212" width="12.25" style="493" customWidth="1"/>
    <col min="8213" max="8213" width="0" style="493" hidden="1" customWidth="1"/>
    <col min="8214" max="8214" width="3.75" style="493" customWidth="1"/>
    <col min="8215" max="8215" width="11.125" style="493" bestFit="1" customWidth="1"/>
    <col min="8216" max="8217" width="10.625" style="493"/>
    <col min="8218" max="8218" width="11.125" style="493" customWidth="1"/>
    <col min="8219" max="8448" width="10.625" style="493"/>
    <col min="8449" max="8456" width="0" style="493" hidden="1" customWidth="1"/>
    <col min="8457" max="8457" width="3.75" style="493" customWidth="1"/>
    <col min="8458" max="8458" width="3.875" style="493" customWidth="1"/>
    <col min="8459" max="8459" width="3.75" style="493" customWidth="1"/>
    <col min="8460" max="8460" width="12.75" style="493" customWidth="1"/>
    <col min="8461" max="8461" width="52.75" style="493" customWidth="1"/>
    <col min="8462" max="8465" width="0" style="493" hidden="1" customWidth="1"/>
    <col min="8466" max="8466" width="12.25" style="493" customWidth="1"/>
    <col min="8467" max="8467" width="6.375" style="493" customWidth="1"/>
    <col min="8468" max="8468" width="12.25" style="493" customWidth="1"/>
    <col min="8469" max="8469" width="0" style="493" hidden="1" customWidth="1"/>
    <col min="8470" max="8470" width="3.75" style="493" customWidth="1"/>
    <col min="8471" max="8471" width="11.125" style="493" bestFit="1" customWidth="1"/>
    <col min="8472" max="8473" width="10.625" style="493"/>
    <col min="8474" max="8474" width="11.125" style="493" customWidth="1"/>
    <col min="8475" max="8704" width="10.625" style="493"/>
    <col min="8705" max="8712" width="0" style="493" hidden="1" customWidth="1"/>
    <col min="8713" max="8713" width="3.75" style="493" customWidth="1"/>
    <col min="8714" max="8714" width="3.875" style="493" customWidth="1"/>
    <col min="8715" max="8715" width="3.75" style="493" customWidth="1"/>
    <col min="8716" max="8716" width="12.75" style="493" customWidth="1"/>
    <col min="8717" max="8717" width="52.75" style="493" customWidth="1"/>
    <col min="8718" max="8721" width="0" style="493" hidden="1" customWidth="1"/>
    <col min="8722" max="8722" width="12.25" style="493" customWidth="1"/>
    <col min="8723" max="8723" width="6.375" style="493" customWidth="1"/>
    <col min="8724" max="8724" width="12.25" style="493" customWidth="1"/>
    <col min="8725" max="8725" width="0" style="493" hidden="1" customWidth="1"/>
    <col min="8726" max="8726" width="3.75" style="493" customWidth="1"/>
    <col min="8727" max="8727" width="11.125" style="493" bestFit="1" customWidth="1"/>
    <col min="8728" max="8729" width="10.625" style="493"/>
    <col min="8730" max="8730" width="11.125" style="493" customWidth="1"/>
    <col min="8731" max="8960" width="10.625" style="493"/>
    <col min="8961" max="8968" width="0" style="493" hidden="1" customWidth="1"/>
    <col min="8969" max="8969" width="3.75" style="493" customWidth="1"/>
    <col min="8970" max="8970" width="3.875" style="493" customWidth="1"/>
    <col min="8971" max="8971" width="3.75" style="493" customWidth="1"/>
    <col min="8972" max="8972" width="12.75" style="493" customWidth="1"/>
    <col min="8973" max="8973" width="52.75" style="493" customWidth="1"/>
    <col min="8974" max="8977" width="0" style="493" hidden="1" customWidth="1"/>
    <col min="8978" max="8978" width="12.25" style="493" customWidth="1"/>
    <col min="8979" max="8979" width="6.375" style="493" customWidth="1"/>
    <col min="8980" max="8980" width="12.25" style="493" customWidth="1"/>
    <col min="8981" max="8981" width="0" style="493" hidden="1" customWidth="1"/>
    <col min="8982" max="8982" width="3.75" style="493" customWidth="1"/>
    <col min="8983" max="8983" width="11.125" style="493" bestFit="1" customWidth="1"/>
    <col min="8984" max="8985" width="10.625" style="493"/>
    <col min="8986" max="8986" width="11.125" style="493" customWidth="1"/>
    <col min="8987" max="9216" width="10.625" style="493"/>
    <col min="9217" max="9224" width="0" style="493" hidden="1" customWidth="1"/>
    <col min="9225" max="9225" width="3.75" style="493" customWidth="1"/>
    <col min="9226" max="9226" width="3.875" style="493" customWidth="1"/>
    <col min="9227" max="9227" width="3.75" style="493" customWidth="1"/>
    <col min="9228" max="9228" width="12.75" style="493" customWidth="1"/>
    <col min="9229" max="9229" width="52.75" style="493" customWidth="1"/>
    <col min="9230" max="9233" width="0" style="493" hidden="1" customWidth="1"/>
    <col min="9234" max="9234" width="12.25" style="493" customWidth="1"/>
    <col min="9235" max="9235" width="6.375" style="493" customWidth="1"/>
    <col min="9236" max="9236" width="12.25" style="493" customWidth="1"/>
    <col min="9237" max="9237" width="0" style="493" hidden="1" customWidth="1"/>
    <col min="9238" max="9238" width="3.75" style="493" customWidth="1"/>
    <col min="9239" max="9239" width="11.125" style="493" bestFit="1" customWidth="1"/>
    <col min="9240" max="9241" width="10.625" style="493"/>
    <col min="9242" max="9242" width="11.125" style="493" customWidth="1"/>
    <col min="9243" max="9472" width="10.625" style="493"/>
    <col min="9473" max="9480" width="0" style="493" hidden="1" customWidth="1"/>
    <col min="9481" max="9481" width="3.75" style="493" customWidth="1"/>
    <col min="9482" max="9482" width="3.875" style="493" customWidth="1"/>
    <col min="9483" max="9483" width="3.75" style="493" customWidth="1"/>
    <col min="9484" max="9484" width="12.75" style="493" customWidth="1"/>
    <col min="9485" max="9485" width="52.75" style="493" customWidth="1"/>
    <col min="9486" max="9489" width="0" style="493" hidden="1" customWidth="1"/>
    <col min="9490" max="9490" width="12.25" style="493" customWidth="1"/>
    <col min="9491" max="9491" width="6.375" style="493" customWidth="1"/>
    <col min="9492" max="9492" width="12.25" style="493" customWidth="1"/>
    <col min="9493" max="9493" width="0" style="493" hidden="1" customWidth="1"/>
    <col min="9494" max="9494" width="3.75" style="493" customWidth="1"/>
    <col min="9495" max="9495" width="11.125" style="493" bestFit="1" customWidth="1"/>
    <col min="9496" max="9497" width="10.625" style="493"/>
    <col min="9498" max="9498" width="11.125" style="493" customWidth="1"/>
    <col min="9499" max="9728" width="10.625" style="493"/>
    <col min="9729" max="9736" width="0" style="493" hidden="1" customWidth="1"/>
    <col min="9737" max="9737" width="3.75" style="493" customWidth="1"/>
    <col min="9738" max="9738" width="3.875" style="493" customWidth="1"/>
    <col min="9739" max="9739" width="3.75" style="493" customWidth="1"/>
    <col min="9740" max="9740" width="12.75" style="493" customWidth="1"/>
    <col min="9741" max="9741" width="52.75" style="493" customWidth="1"/>
    <col min="9742" max="9745" width="0" style="493" hidden="1" customWidth="1"/>
    <col min="9746" max="9746" width="12.25" style="493" customWidth="1"/>
    <col min="9747" max="9747" width="6.375" style="493" customWidth="1"/>
    <col min="9748" max="9748" width="12.25" style="493" customWidth="1"/>
    <col min="9749" max="9749" width="0" style="493" hidden="1" customWidth="1"/>
    <col min="9750" max="9750" width="3.75" style="493" customWidth="1"/>
    <col min="9751" max="9751" width="11.125" style="493" bestFit="1" customWidth="1"/>
    <col min="9752" max="9753" width="10.625" style="493"/>
    <col min="9754" max="9754" width="11.125" style="493" customWidth="1"/>
    <col min="9755" max="9984" width="10.625" style="493"/>
    <col min="9985" max="9992" width="0" style="493" hidden="1" customWidth="1"/>
    <col min="9993" max="9993" width="3.75" style="493" customWidth="1"/>
    <col min="9994" max="9994" width="3.875" style="493" customWidth="1"/>
    <col min="9995" max="9995" width="3.75" style="493" customWidth="1"/>
    <col min="9996" max="9996" width="12.75" style="493" customWidth="1"/>
    <col min="9997" max="9997" width="52.75" style="493" customWidth="1"/>
    <col min="9998" max="10001" width="0" style="493" hidden="1" customWidth="1"/>
    <col min="10002" max="10002" width="12.25" style="493" customWidth="1"/>
    <col min="10003" max="10003" width="6.375" style="493" customWidth="1"/>
    <col min="10004" max="10004" width="12.25" style="493" customWidth="1"/>
    <col min="10005" max="10005" width="0" style="493" hidden="1" customWidth="1"/>
    <col min="10006" max="10006" width="3.75" style="493" customWidth="1"/>
    <col min="10007" max="10007" width="11.125" style="493" bestFit="1" customWidth="1"/>
    <col min="10008" max="10009" width="10.625" style="493"/>
    <col min="10010" max="10010" width="11.125" style="493" customWidth="1"/>
    <col min="10011" max="10240" width="10.625" style="493"/>
    <col min="10241" max="10248" width="0" style="493" hidden="1" customWidth="1"/>
    <col min="10249" max="10249" width="3.75" style="493" customWidth="1"/>
    <col min="10250" max="10250" width="3.875" style="493" customWidth="1"/>
    <col min="10251" max="10251" width="3.75" style="493" customWidth="1"/>
    <col min="10252" max="10252" width="12.75" style="493" customWidth="1"/>
    <col min="10253" max="10253" width="52.75" style="493" customWidth="1"/>
    <col min="10254" max="10257" width="0" style="493" hidden="1" customWidth="1"/>
    <col min="10258" max="10258" width="12.25" style="493" customWidth="1"/>
    <col min="10259" max="10259" width="6.375" style="493" customWidth="1"/>
    <col min="10260" max="10260" width="12.25" style="493" customWidth="1"/>
    <col min="10261" max="10261" width="0" style="493" hidden="1" customWidth="1"/>
    <col min="10262" max="10262" width="3.75" style="493" customWidth="1"/>
    <col min="10263" max="10263" width="11.125" style="493" bestFit="1" customWidth="1"/>
    <col min="10264" max="10265" width="10.625" style="493"/>
    <col min="10266" max="10266" width="11.125" style="493" customWidth="1"/>
    <col min="10267" max="10496" width="10.625" style="493"/>
    <col min="10497" max="10504" width="0" style="493" hidden="1" customWidth="1"/>
    <col min="10505" max="10505" width="3.75" style="493" customWidth="1"/>
    <col min="10506" max="10506" width="3.875" style="493" customWidth="1"/>
    <col min="10507" max="10507" width="3.75" style="493" customWidth="1"/>
    <col min="10508" max="10508" width="12.75" style="493" customWidth="1"/>
    <col min="10509" max="10509" width="52.75" style="493" customWidth="1"/>
    <col min="10510" max="10513" width="0" style="493" hidden="1" customWidth="1"/>
    <col min="10514" max="10514" width="12.25" style="493" customWidth="1"/>
    <col min="10515" max="10515" width="6.375" style="493" customWidth="1"/>
    <col min="10516" max="10516" width="12.25" style="493" customWidth="1"/>
    <col min="10517" max="10517" width="0" style="493" hidden="1" customWidth="1"/>
    <col min="10518" max="10518" width="3.75" style="493" customWidth="1"/>
    <col min="10519" max="10519" width="11.125" style="493" bestFit="1" customWidth="1"/>
    <col min="10520" max="10521" width="10.625" style="493"/>
    <col min="10522" max="10522" width="11.125" style="493" customWidth="1"/>
    <col min="10523" max="10752" width="10.625" style="493"/>
    <col min="10753" max="10760" width="0" style="493" hidden="1" customWidth="1"/>
    <col min="10761" max="10761" width="3.75" style="493" customWidth="1"/>
    <col min="10762" max="10762" width="3.875" style="493" customWidth="1"/>
    <col min="10763" max="10763" width="3.75" style="493" customWidth="1"/>
    <col min="10764" max="10764" width="12.75" style="493" customWidth="1"/>
    <col min="10765" max="10765" width="52.75" style="493" customWidth="1"/>
    <col min="10766" max="10769" width="0" style="493" hidden="1" customWidth="1"/>
    <col min="10770" max="10770" width="12.25" style="493" customWidth="1"/>
    <col min="10771" max="10771" width="6.375" style="493" customWidth="1"/>
    <col min="10772" max="10772" width="12.25" style="493" customWidth="1"/>
    <col min="10773" max="10773" width="0" style="493" hidden="1" customWidth="1"/>
    <col min="10774" max="10774" width="3.75" style="493" customWidth="1"/>
    <col min="10775" max="10775" width="11.125" style="493" bestFit="1" customWidth="1"/>
    <col min="10776" max="10777" width="10.625" style="493"/>
    <col min="10778" max="10778" width="11.125" style="493" customWidth="1"/>
    <col min="10779" max="11008" width="10.625" style="493"/>
    <col min="11009" max="11016" width="0" style="493" hidden="1" customWidth="1"/>
    <col min="11017" max="11017" width="3.75" style="493" customWidth="1"/>
    <col min="11018" max="11018" width="3.875" style="493" customWidth="1"/>
    <col min="11019" max="11019" width="3.75" style="493" customWidth="1"/>
    <col min="11020" max="11020" width="12.75" style="493" customWidth="1"/>
    <col min="11021" max="11021" width="52.75" style="493" customWidth="1"/>
    <col min="11022" max="11025" width="0" style="493" hidden="1" customWidth="1"/>
    <col min="11026" max="11026" width="12.25" style="493" customWidth="1"/>
    <col min="11027" max="11027" width="6.375" style="493" customWidth="1"/>
    <col min="11028" max="11028" width="12.25" style="493" customWidth="1"/>
    <col min="11029" max="11029" width="0" style="493" hidden="1" customWidth="1"/>
    <col min="11030" max="11030" width="3.75" style="493" customWidth="1"/>
    <col min="11031" max="11031" width="11.125" style="493" bestFit="1" customWidth="1"/>
    <col min="11032" max="11033" width="10.625" style="493"/>
    <col min="11034" max="11034" width="11.125" style="493" customWidth="1"/>
    <col min="11035" max="11264" width="10.625" style="493"/>
    <col min="11265" max="11272" width="0" style="493" hidden="1" customWidth="1"/>
    <col min="11273" max="11273" width="3.75" style="493" customWidth="1"/>
    <col min="11274" max="11274" width="3.875" style="493" customWidth="1"/>
    <col min="11275" max="11275" width="3.75" style="493" customWidth="1"/>
    <col min="11276" max="11276" width="12.75" style="493" customWidth="1"/>
    <col min="11277" max="11277" width="52.75" style="493" customWidth="1"/>
    <col min="11278" max="11281" width="0" style="493" hidden="1" customWidth="1"/>
    <col min="11282" max="11282" width="12.25" style="493" customWidth="1"/>
    <col min="11283" max="11283" width="6.375" style="493" customWidth="1"/>
    <col min="11284" max="11284" width="12.25" style="493" customWidth="1"/>
    <col min="11285" max="11285" width="0" style="493" hidden="1" customWidth="1"/>
    <col min="11286" max="11286" width="3.75" style="493" customWidth="1"/>
    <col min="11287" max="11287" width="11.125" style="493" bestFit="1" customWidth="1"/>
    <col min="11288" max="11289" width="10.625" style="493"/>
    <col min="11290" max="11290" width="11.125" style="493" customWidth="1"/>
    <col min="11291" max="11520" width="10.625" style="493"/>
    <col min="11521" max="11528" width="0" style="493" hidden="1" customWidth="1"/>
    <col min="11529" max="11529" width="3.75" style="493" customWidth="1"/>
    <col min="11530" max="11530" width="3.875" style="493" customWidth="1"/>
    <col min="11531" max="11531" width="3.75" style="493" customWidth="1"/>
    <col min="11532" max="11532" width="12.75" style="493" customWidth="1"/>
    <col min="11533" max="11533" width="52.75" style="493" customWidth="1"/>
    <col min="11534" max="11537" width="0" style="493" hidden="1" customWidth="1"/>
    <col min="11538" max="11538" width="12.25" style="493" customWidth="1"/>
    <col min="11539" max="11539" width="6.375" style="493" customWidth="1"/>
    <col min="11540" max="11540" width="12.25" style="493" customWidth="1"/>
    <col min="11541" max="11541" width="0" style="493" hidden="1" customWidth="1"/>
    <col min="11542" max="11542" width="3.75" style="493" customWidth="1"/>
    <col min="11543" max="11543" width="11.125" style="493" bestFit="1" customWidth="1"/>
    <col min="11544" max="11545" width="10.625" style="493"/>
    <col min="11546" max="11546" width="11.125" style="493" customWidth="1"/>
    <col min="11547" max="11776" width="10.625" style="493"/>
    <col min="11777" max="11784" width="0" style="493" hidden="1" customWidth="1"/>
    <col min="11785" max="11785" width="3.75" style="493" customWidth="1"/>
    <col min="11786" max="11786" width="3.875" style="493" customWidth="1"/>
    <col min="11787" max="11787" width="3.75" style="493" customWidth="1"/>
    <col min="11788" max="11788" width="12.75" style="493" customWidth="1"/>
    <col min="11789" max="11789" width="52.75" style="493" customWidth="1"/>
    <col min="11790" max="11793" width="0" style="493" hidden="1" customWidth="1"/>
    <col min="11794" max="11794" width="12.25" style="493" customWidth="1"/>
    <col min="11795" max="11795" width="6.375" style="493" customWidth="1"/>
    <col min="11796" max="11796" width="12.25" style="493" customWidth="1"/>
    <col min="11797" max="11797" width="0" style="493" hidden="1" customWidth="1"/>
    <col min="11798" max="11798" width="3.75" style="493" customWidth="1"/>
    <col min="11799" max="11799" width="11.125" style="493" bestFit="1" customWidth="1"/>
    <col min="11800" max="11801" width="10.625" style="493"/>
    <col min="11802" max="11802" width="11.125" style="493" customWidth="1"/>
    <col min="11803" max="12032" width="10.625" style="493"/>
    <col min="12033" max="12040" width="0" style="493" hidden="1" customWidth="1"/>
    <col min="12041" max="12041" width="3.75" style="493" customWidth="1"/>
    <col min="12042" max="12042" width="3.875" style="493" customWidth="1"/>
    <col min="12043" max="12043" width="3.75" style="493" customWidth="1"/>
    <col min="12044" max="12044" width="12.75" style="493" customWidth="1"/>
    <col min="12045" max="12045" width="52.75" style="493" customWidth="1"/>
    <col min="12046" max="12049" width="0" style="493" hidden="1" customWidth="1"/>
    <col min="12050" max="12050" width="12.25" style="493" customWidth="1"/>
    <col min="12051" max="12051" width="6.375" style="493" customWidth="1"/>
    <col min="12052" max="12052" width="12.25" style="493" customWidth="1"/>
    <col min="12053" max="12053" width="0" style="493" hidden="1" customWidth="1"/>
    <col min="12054" max="12054" width="3.75" style="493" customWidth="1"/>
    <col min="12055" max="12055" width="11.125" style="493" bestFit="1" customWidth="1"/>
    <col min="12056" max="12057" width="10.625" style="493"/>
    <col min="12058" max="12058" width="11.125" style="493" customWidth="1"/>
    <col min="12059" max="12288" width="10.625" style="493"/>
    <col min="12289" max="12296" width="0" style="493" hidden="1" customWidth="1"/>
    <col min="12297" max="12297" width="3.75" style="493" customWidth="1"/>
    <col min="12298" max="12298" width="3.875" style="493" customWidth="1"/>
    <col min="12299" max="12299" width="3.75" style="493" customWidth="1"/>
    <col min="12300" max="12300" width="12.75" style="493" customWidth="1"/>
    <col min="12301" max="12301" width="52.75" style="493" customWidth="1"/>
    <col min="12302" max="12305" width="0" style="493" hidden="1" customWidth="1"/>
    <col min="12306" max="12306" width="12.25" style="493" customWidth="1"/>
    <col min="12307" max="12307" width="6.375" style="493" customWidth="1"/>
    <col min="12308" max="12308" width="12.25" style="493" customWidth="1"/>
    <col min="12309" max="12309" width="0" style="493" hidden="1" customWidth="1"/>
    <col min="12310" max="12310" width="3.75" style="493" customWidth="1"/>
    <col min="12311" max="12311" width="11.125" style="493" bestFit="1" customWidth="1"/>
    <col min="12312" max="12313" width="10.625" style="493"/>
    <col min="12314" max="12314" width="11.125" style="493" customWidth="1"/>
    <col min="12315" max="12544" width="10.625" style="493"/>
    <col min="12545" max="12552" width="0" style="493" hidden="1" customWidth="1"/>
    <col min="12553" max="12553" width="3.75" style="493" customWidth="1"/>
    <col min="12554" max="12554" width="3.875" style="493" customWidth="1"/>
    <col min="12555" max="12555" width="3.75" style="493" customWidth="1"/>
    <col min="12556" max="12556" width="12.75" style="493" customWidth="1"/>
    <col min="12557" max="12557" width="52.75" style="493" customWidth="1"/>
    <col min="12558" max="12561" width="0" style="493" hidden="1" customWidth="1"/>
    <col min="12562" max="12562" width="12.25" style="493" customWidth="1"/>
    <col min="12563" max="12563" width="6.375" style="493" customWidth="1"/>
    <col min="12564" max="12564" width="12.25" style="493" customWidth="1"/>
    <col min="12565" max="12565" width="0" style="493" hidden="1" customWidth="1"/>
    <col min="12566" max="12566" width="3.75" style="493" customWidth="1"/>
    <col min="12567" max="12567" width="11.125" style="493" bestFit="1" customWidth="1"/>
    <col min="12568" max="12569" width="10.625" style="493"/>
    <col min="12570" max="12570" width="11.125" style="493" customWidth="1"/>
    <col min="12571" max="12800" width="10.625" style="493"/>
    <col min="12801" max="12808" width="0" style="493" hidden="1" customWidth="1"/>
    <col min="12809" max="12809" width="3.75" style="493" customWidth="1"/>
    <col min="12810" max="12810" width="3.875" style="493" customWidth="1"/>
    <col min="12811" max="12811" width="3.75" style="493" customWidth="1"/>
    <col min="12812" max="12812" width="12.75" style="493" customWidth="1"/>
    <col min="12813" max="12813" width="52.75" style="493" customWidth="1"/>
    <col min="12814" max="12817" width="0" style="493" hidden="1" customWidth="1"/>
    <col min="12818" max="12818" width="12.25" style="493" customWidth="1"/>
    <col min="12819" max="12819" width="6.375" style="493" customWidth="1"/>
    <col min="12820" max="12820" width="12.25" style="493" customWidth="1"/>
    <col min="12821" max="12821" width="0" style="493" hidden="1" customWidth="1"/>
    <col min="12822" max="12822" width="3.75" style="493" customWidth="1"/>
    <col min="12823" max="12823" width="11.125" style="493" bestFit="1" customWidth="1"/>
    <col min="12824" max="12825" width="10.625" style="493"/>
    <col min="12826" max="12826" width="11.125" style="493" customWidth="1"/>
    <col min="12827" max="13056" width="10.625" style="493"/>
    <col min="13057" max="13064" width="0" style="493" hidden="1" customWidth="1"/>
    <col min="13065" max="13065" width="3.75" style="493" customWidth="1"/>
    <col min="13066" max="13066" width="3.875" style="493" customWidth="1"/>
    <col min="13067" max="13067" width="3.75" style="493" customWidth="1"/>
    <col min="13068" max="13068" width="12.75" style="493" customWidth="1"/>
    <col min="13069" max="13069" width="52.75" style="493" customWidth="1"/>
    <col min="13070" max="13073" width="0" style="493" hidden="1" customWidth="1"/>
    <col min="13074" max="13074" width="12.25" style="493" customWidth="1"/>
    <col min="13075" max="13075" width="6.375" style="493" customWidth="1"/>
    <col min="13076" max="13076" width="12.25" style="493" customWidth="1"/>
    <col min="13077" max="13077" width="0" style="493" hidden="1" customWidth="1"/>
    <col min="13078" max="13078" width="3.75" style="493" customWidth="1"/>
    <col min="13079" max="13079" width="11.125" style="493" bestFit="1" customWidth="1"/>
    <col min="13080" max="13081" width="10.625" style="493"/>
    <col min="13082" max="13082" width="11.125" style="493" customWidth="1"/>
    <col min="13083" max="13312" width="10.625" style="493"/>
    <col min="13313" max="13320" width="0" style="493" hidden="1" customWidth="1"/>
    <col min="13321" max="13321" width="3.75" style="493" customWidth="1"/>
    <col min="13322" max="13322" width="3.875" style="493" customWidth="1"/>
    <col min="13323" max="13323" width="3.75" style="493" customWidth="1"/>
    <col min="13324" max="13324" width="12.75" style="493" customWidth="1"/>
    <col min="13325" max="13325" width="52.75" style="493" customWidth="1"/>
    <col min="13326" max="13329" width="0" style="493" hidden="1" customWidth="1"/>
    <col min="13330" max="13330" width="12.25" style="493" customWidth="1"/>
    <col min="13331" max="13331" width="6.375" style="493" customWidth="1"/>
    <col min="13332" max="13332" width="12.25" style="493" customWidth="1"/>
    <col min="13333" max="13333" width="0" style="493" hidden="1" customWidth="1"/>
    <col min="13334" max="13334" width="3.75" style="493" customWidth="1"/>
    <col min="13335" max="13335" width="11.125" style="493" bestFit="1" customWidth="1"/>
    <col min="13336" max="13337" width="10.625" style="493"/>
    <col min="13338" max="13338" width="11.125" style="493" customWidth="1"/>
    <col min="13339" max="13568" width="10.625" style="493"/>
    <col min="13569" max="13576" width="0" style="493" hidden="1" customWidth="1"/>
    <col min="13577" max="13577" width="3.75" style="493" customWidth="1"/>
    <col min="13578" max="13578" width="3.875" style="493" customWidth="1"/>
    <col min="13579" max="13579" width="3.75" style="493" customWidth="1"/>
    <col min="13580" max="13580" width="12.75" style="493" customWidth="1"/>
    <col min="13581" max="13581" width="52.75" style="493" customWidth="1"/>
    <col min="13582" max="13585" width="0" style="493" hidden="1" customWidth="1"/>
    <col min="13586" max="13586" width="12.25" style="493" customWidth="1"/>
    <col min="13587" max="13587" width="6.375" style="493" customWidth="1"/>
    <col min="13588" max="13588" width="12.25" style="493" customWidth="1"/>
    <col min="13589" max="13589" width="0" style="493" hidden="1" customWidth="1"/>
    <col min="13590" max="13590" width="3.75" style="493" customWidth="1"/>
    <col min="13591" max="13591" width="11.125" style="493" bestFit="1" customWidth="1"/>
    <col min="13592" max="13593" width="10.625" style="493"/>
    <col min="13594" max="13594" width="11.125" style="493" customWidth="1"/>
    <col min="13595" max="13824" width="10.625" style="493"/>
    <col min="13825" max="13832" width="0" style="493" hidden="1" customWidth="1"/>
    <col min="13833" max="13833" width="3.75" style="493" customWidth="1"/>
    <col min="13834" max="13834" width="3.875" style="493" customWidth="1"/>
    <col min="13835" max="13835" width="3.75" style="493" customWidth="1"/>
    <col min="13836" max="13836" width="12.75" style="493" customWidth="1"/>
    <col min="13837" max="13837" width="52.75" style="493" customWidth="1"/>
    <col min="13838" max="13841" width="0" style="493" hidden="1" customWidth="1"/>
    <col min="13842" max="13842" width="12.25" style="493" customWidth="1"/>
    <col min="13843" max="13843" width="6.375" style="493" customWidth="1"/>
    <col min="13844" max="13844" width="12.25" style="493" customWidth="1"/>
    <col min="13845" max="13845" width="0" style="493" hidden="1" customWidth="1"/>
    <col min="13846" max="13846" width="3.75" style="493" customWidth="1"/>
    <col min="13847" max="13847" width="11.125" style="493" bestFit="1" customWidth="1"/>
    <col min="13848" max="13849" width="10.625" style="493"/>
    <col min="13850" max="13850" width="11.125" style="493" customWidth="1"/>
    <col min="13851" max="14080" width="10.625" style="493"/>
    <col min="14081" max="14088" width="0" style="493" hidden="1" customWidth="1"/>
    <col min="14089" max="14089" width="3.75" style="493" customWidth="1"/>
    <col min="14090" max="14090" width="3.875" style="493" customWidth="1"/>
    <col min="14091" max="14091" width="3.75" style="493" customWidth="1"/>
    <col min="14092" max="14092" width="12.75" style="493" customWidth="1"/>
    <col min="14093" max="14093" width="52.75" style="493" customWidth="1"/>
    <col min="14094" max="14097" width="0" style="493" hidden="1" customWidth="1"/>
    <col min="14098" max="14098" width="12.25" style="493" customWidth="1"/>
    <col min="14099" max="14099" width="6.375" style="493" customWidth="1"/>
    <col min="14100" max="14100" width="12.25" style="493" customWidth="1"/>
    <col min="14101" max="14101" width="0" style="493" hidden="1" customWidth="1"/>
    <col min="14102" max="14102" width="3.75" style="493" customWidth="1"/>
    <col min="14103" max="14103" width="11.125" style="493" bestFit="1" customWidth="1"/>
    <col min="14104" max="14105" width="10.625" style="493"/>
    <col min="14106" max="14106" width="11.125" style="493" customWidth="1"/>
    <col min="14107" max="14336" width="10.625" style="493"/>
    <col min="14337" max="14344" width="0" style="493" hidden="1" customWidth="1"/>
    <col min="14345" max="14345" width="3.75" style="493" customWidth="1"/>
    <col min="14346" max="14346" width="3.875" style="493" customWidth="1"/>
    <col min="14347" max="14347" width="3.75" style="493" customWidth="1"/>
    <col min="14348" max="14348" width="12.75" style="493" customWidth="1"/>
    <col min="14349" max="14349" width="52.75" style="493" customWidth="1"/>
    <col min="14350" max="14353" width="0" style="493" hidden="1" customWidth="1"/>
    <col min="14354" max="14354" width="12.25" style="493" customWidth="1"/>
    <col min="14355" max="14355" width="6.375" style="493" customWidth="1"/>
    <col min="14356" max="14356" width="12.25" style="493" customWidth="1"/>
    <col min="14357" max="14357" width="0" style="493" hidden="1" customWidth="1"/>
    <col min="14358" max="14358" width="3.75" style="493" customWidth="1"/>
    <col min="14359" max="14359" width="11.125" style="493" bestFit="1" customWidth="1"/>
    <col min="14360" max="14361" width="10.625" style="493"/>
    <col min="14362" max="14362" width="11.125" style="493" customWidth="1"/>
    <col min="14363" max="14592" width="10.625" style="493"/>
    <col min="14593" max="14600" width="0" style="493" hidden="1" customWidth="1"/>
    <col min="14601" max="14601" width="3.75" style="493" customWidth="1"/>
    <col min="14602" max="14602" width="3.875" style="493" customWidth="1"/>
    <col min="14603" max="14603" width="3.75" style="493" customWidth="1"/>
    <col min="14604" max="14604" width="12.75" style="493" customWidth="1"/>
    <col min="14605" max="14605" width="52.75" style="493" customWidth="1"/>
    <col min="14606" max="14609" width="0" style="493" hidden="1" customWidth="1"/>
    <col min="14610" max="14610" width="12.25" style="493" customWidth="1"/>
    <col min="14611" max="14611" width="6.375" style="493" customWidth="1"/>
    <col min="14612" max="14612" width="12.25" style="493" customWidth="1"/>
    <col min="14613" max="14613" width="0" style="493" hidden="1" customWidth="1"/>
    <col min="14614" max="14614" width="3.75" style="493" customWidth="1"/>
    <col min="14615" max="14615" width="11.125" style="493" bestFit="1" customWidth="1"/>
    <col min="14616" max="14617" width="10.625" style="493"/>
    <col min="14618" max="14618" width="11.125" style="493" customWidth="1"/>
    <col min="14619" max="14848" width="10.625" style="493"/>
    <col min="14849" max="14856" width="0" style="493" hidden="1" customWidth="1"/>
    <col min="14857" max="14857" width="3.75" style="493" customWidth="1"/>
    <col min="14858" max="14858" width="3.875" style="493" customWidth="1"/>
    <col min="14859" max="14859" width="3.75" style="493" customWidth="1"/>
    <col min="14860" max="14860" width="12.75" style="493" customWidth="1"/>
    <col min="14861" max="14861" width="52.75" style="493" customWidth="1"/>
    <col min="14862" max="14865" width="0" style="493" hidden="1" customWidth="1"/>
    <col min="14866" max="14866" width="12.25" style="493" customWidth="1"/>
    <col min="14867" max="14867" width="6.375" style="493" customWidth="1"/>
    <col min="14868" max="14868" width="12.25" style="493" customWidth="1"/>
    <col min="14869" max="14869" width="0" style="493" hidden="1" customWidth="1"/>
    <col min="14870" max="14870" width="3.75" style="493" customWidth="1"/>
    <col min="14871" max="14871" width="11.125" style="493" bestFit="1" customWidth="1"/>
    <col min="14872" max="14873" width="10.625" style="493"/>
    <col min="14874" max="14874" width="11.125" style="493" customWidth="1"/>
    <col min="14875" max="15104" width="10.625" style="493"/>
    <col min="15105" max="15112" width="0" style="493" hidden="1" customWidth="1"/>
    <col min="15113" max="15113" width="3.75" style="493" customWidth="1"/>
    <col min="15114" max="15114" width="3.875" style="493" customWidth="1"/>
    <col min="15115" max="15115" width="3.75" style="493" customWidth="1"/>
    <col min="15116" max="15116" width="12.75" style="493" customWidth="1"/>
    <col min="15117" max="15117" width="52.75" style="493" customWidth="1"/>
    <col min="15118" max="15121" width="0" style="493" hidden="1" customWidth="1"/>
    <col min="15122" max="15122" width="12.25" style="493" customWidth="1"/>
    <col min="15123" max="15123" width="6.375" style="493" customWidth="1"/>
    <col min="15124" max="15124" width="12.25" style="493" customWidth="1"/>
    <col min="15125" max="15125" width="0" style="493" hidden="1" customWidth="1"/>
    <col min="15126" max="15126" width="3.75" style="493" customWidth="1"/>
    <col min="15127" max="15127" width="11.125" style="493" bestFit="1" customWidth="1"/>
    <col min="15128" max="15129" width="10.625" style="493"/>
    <col min="15130" max="15130" width="11.125" style="493" customWidth="1"/>
    <col min="15131" max="15360" width="10.625" style="493"/>
    <col min="15361" max="15368" width="0" style="493" hidden="1" customWidth="1"/>
    <col min="15369" max="15369" width="3.75" style="493" customWidth="1"/>
    <col min="15370" max="15370" width="3.875" style="493" customWidth="1"/>
    <col min="15371" max="15371" width="3.75" style="493" customWidth="1"/>
    <col min="15372" max="15372" width="12.75" style="493" customWidth="1"/>
    <col min="15373" max="15373" width="52.75" style="493" customWidth="1"/>
    <col min="15374" max="15377" width="0" style="493" hidden="1" customWidth="1"/>
    <col min="15378" max="15378" width="12.25" style="493" customWidth="1"/>
    <col min="15379" max="15379" width="6.375" style="493" customWidth="1"/>
    <col min="15380" max="15380" width="12.25" style="493" customWidth="1"/>
    <col min="15381" max="15381" width="0" style="493" hidden="1" customWidth="1"/>
    <col min="15382" max="15382" width="3.75" style="493" customWidth="1"/>
    <col min="15383" max="15383" width="11.125" style="493" bestFit="1" customWidth="1"/>
    <col min="15384" max="15385" width="10.625" style="493"/>
    <col min="15386" max="15386" width="11.125" style="493" customWidth="1"/>
    <col min="15387" max="15616" width="10.625" style="493"/>
    <col min="15617" max="15624" width="0" style="493" hidden="1" customWidth="1"/>
    <col min="15625" max="15625" width="3.75" style="493" customWidth="1"/>
    <col min="15626" max="15626" width="3.875" style="493" customWidth="1"/>
    <col min="15627" max="15627" width="3.75" style="493" customWidth="1"/>
    <col min="15628" max="15628" width="12.75" style="493" customWidth="1"/>
    <col min="15629" max="15629" width="52.75" style="493" customWidth="1"/>
    <col min="15630" max="15633" width="0" style="493" hidden="1" customWidth="1"/>
    <col min="15634" max="15634" width="12.25" style="493" customWidth="1"/>
    <col min="15635" max="15635" width="6.375" style="493" customWidth="1"/>
    <col min="15636" max="15636" width="12.25" style="493" customWidth="1"/>
    <col min="15637" max="15637" width="0" style="493" hidden="1" customWidth="1"/>
    <col min="15638" max="15638" width="3.75" style="493" customWidth="1"/>
    <col min="15639" max="15639" width="11.125" style="493" bestFit="1" customWidth="1"/>
    <col min="15640" max="15641" width="10.625" style="493"/>
    <col min="15642" max="15642" width="11.125" style="493" customWidth="1"/>
    <col min="15643" max="15872" width="10.625" style="493"/>
    <col min="15873" max="15880" width="0" style="493" hidden="1" customWidth="1"/>
    <col min="15881" max="15881" width="3.75" style="493" customWidth="1"/>
    <col min="15882" max="15882" width="3.875" style="493" customWidth="1"/>
    <col min="15883" max="15883" width="3.75" style="493" customWidth="1"/>
    <col min="15884" max="15884" width="12.75" style="493" customWidth="1"/>
    <col min="15885" max="15885" width="52.75" style="493" customWidth="1"/>
    <col min="15886" max="15889" width="0" style="493" hidden="1" customWidth="1"/>
    <col min="15890" max="15890" width="12.25" style="493" customWidth="1"/>
    <col min="15891" max="15891" width="6.375" style="493" customWidth="1"/>
    <col min="15892" max="15892" width="12.25" style="493" customWidth="1"/>
    <col min="15893" max="15893" width="0" style="493" hidden="1" customWidth="1"/>
    <col min="15894" max="15894" width="3.75" style="493" customWidth="1"/>
    <col min="15895" max="15895" width="11.125" style="493" bestFit="1" customWidth="1"/>
    <col min="15896" max="15897" width="10.625" style="493"/>
    <col min="15898" max="15898" width="11.125" style="493" customWidth="1"/>
    <col min="15899" max="16128" width="10.625" style="493"/>
    <col min="16129" max="16136" width="0" style="493" hidden="1" customWidth="1"/>
    <col min="16137" max="16137" width="3.75" style="493" customWidth="1"/>
    <col min="16138" max="16138" width="3.875" style="493" customWidth="1"/>
    <col min="16139" max="16139" width="3.75" style="493" customWidth="1"/>
    <col min="16140" max="16140" width="12.75" style="493" customWidth="1"/>
    <col min="16141" max="16141" width="52.75" style="493" customWidth="1"/>
    <col min="16142" max="16145" width="0" style="493" hidden="1" customWidth="1"/>
    <col min="16146" max="16146" width="12.25" style="493" customWidth="1"/>
    <col min="16147" max="16147" width="6.375" style="493" customWidth="1"/>
    <col min="16148" max="16148" width="12.25" style="493" customWidth="1"/>
    <col min="16149" max="16149" width="0" style="493" hidden="1" customWidth="1"/>
    <col min="16150" max="16150" width="3.75" style="493" customWidth="1"/>
    <col min="16151" max="16151" width="11.125" style="493" bestFit="1" customWidth="1"/>
    <col min="16152" max="16153" width="10.625" style="493"/>
    <col min="16154" max="16154" width="11.125" style="493" customWidth="1"/>
    <col min="16155" max="16384" width="10.6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2" t="s">
        <v>718</v>
      </c>
      <c r="M5" s="1312"/>
      <c r="N5" s="1312"/>
      <c r="O5" s="1312"/>
      <c r="P5" s="1312"/>
      <c r="Q5" s="1312"/>
      <c r="R5" s="1312"/>
      <c r="S5" s="1312"/>
      <c r="T5" s="1312"/>
      <c r="U5" s="633"/>
    </row>
    <row r="6" spans="1:34" ht="3" customHeight="1">
      <c r="J6" s="499"/>
      <c r="K6" s="499"/>
      <c r="L6" s="494"/>
      <c r="M6" s="494"/>
      <c r="N6" s="494"/>
      <c r="O6" s="498"/>
      <c r="P6" s="498"/>
      <c r="Q6" s="498"/>
      <c r="R6" s="498"/>
      <c r="S6" s="498"/>
      <c r="T6" s="498"/>
      <c r="U6" s="498"/>
      <c r="V6" s="502"/>
    </row>
    <row r="7" spans="1:34" s="776" customFormat="1" ht="4.2" hidden="1">
      <c r="A7" s="1100"/>
      <c r="B7" s="1100"/>
      <c r="C7" s="1100"/>
      <c r="D7" s="1100"/>
      <c r="E7" s="1100"/>
      <c r="F7" s="1100"/>
      <c r="G7" s="1103"/>
      <c r="H7" s="1103"/>
      <c r="I7" s="747"/>
      <c r="J7" s="748"/>
      <c r="K7" s="748"/>
      <c r="L7" s="749"/>
      <c r="M7" s="1170"/>
      <c r="N7" s="749"/>
      <c r="O7" s="1322"/>
      <c r="P7" s="1322"/>
      <c r="Q7" s="779"/>
      <c r="R7" s="779"/>
      <c r="S7" s="779"/>
      <c r="T7" s="779"/>
      <c r="U7" s="780"/>
      <c r="V7" s="781"/>
      <c r="X7" s="1100"/>
      <c r="Y7" s="1100"/>
      <c r="Z7" s="1100"/>
      <c r="AA7" s="1100"/>
      <c r="AB7" s="1100"/>
      <c r="AC7" s="1100"/>
      <c r="AD7" s="1100"/>
      <c r="AE7" s="1100"/>
      <c r="AF7" s="1100"/>
      <c r="AG7" s="1100"/>
      <c r="AH7" s="1100"/>
    </row>
    <row r="8" spans="1:34" s="776" customFormat="1" ht="4.2"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4.2" hidden="1">
      <c r="A9" s="1122"/>
      <c r="B9" s="1122"/>
      <c r="C9" s="1122"/>
      <c r="D9" s="1122"/>
      <c r="E9" s="1122"/>
      <c r="F9" s="1122"/>
      <c r="G9" s="1122"/>
      <c r="H9" s="1122"/>
      <c r="L9" s="1173"/>
      <c r="M9" s="1046"/>
      <c r="O9" s="1288"/>
      <c r="P9" s="1288"/>
      <c r="Q9" s="1288"/>
      <c r="R9" s="1288"/>
      <c r="S9" s="1288"/>
      <c r="T9" s="1288"/>
      <c r="U9" s="780"/>
      <c r="V9" s="780"/>
      <c r="X9" s="1122"/>
      <c r="Y9" s="1122"/>
      <c r="Z9" s="1122"/>
      <c r="AA9" s="1122"/>
      <c r="AB9" s="1122"/>
    </row>
    <row r="10" spans="1:34" s="539" customFormat="1" ht="22.8">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6"/>
      <c r="O10" s="1289" t="str">
        <f>IF(datePr_ch="",IF(datePr="","",datePr),datePr_ch)</f>
        <v>30.04.2019</v>
      </c>
      <c r="P10" s="1289"/>
      <c r="Q10" s="1289"/>
      <c r="R10" s="1289"/>
      <c r="S10" s="1289"/>
      <c r="T10" s="1289"/>
      <c r="U10" s="551"/>
      <c r="V10" s="551"/>
      <c r="W10" s="489"/>
      <c r="X10" s="559"/>
      <c r="Y10" s="559"/>
      <c r="Z10" s="559"/>
      <c r="AA10" s="559"/>
      <c r="AB10" s="559"/>
      <c r="AC10" s="559"/>
      <c r="AD10" s="559"/>
      <c r="AE10" s="559"/>
      <c r="AF10" s="559"/>
      <c r="AG10" s="559"/>
      <c r="AH10" s="559"/>
    </row>
    <row r="11" spans="1:34" s="539" customFormat="1" ht="22.8">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6"/>
      <c r="O11" s="1289" t="str">
        <f>IF(numberPr_ch="",IF(numberPr="","",numberPr),numberPr_ch)</f>
        <v>1421/401, 1422/401, 1423/401</v>
      </c>
      <c r="P11" s="1289"/>
      <c r="Q11" s="1289"/>
      <c r="R11" s="1289"/>
      <c r="S11" s="1289"/>
      <c r="T11" s="1289"/>
      <c r="U11" s="551"/>
      <c r="V11" s="551"/>
      <c r="W11" s="489"/>
      <c r="X11" s="559"/>
      <c r="Y11" s="559"/>
      <c r="Z11" s="559"/>
      <c r="AA11" s="559"/>
      <c r="AB11" s="559"/>
      <c r="AC11" s="559"/>
      <c r="AD11" s="559"/>
      <c r="AE11" s="559"/>
      <c r="AF11" s="559"/>
      <c r="AG11" s="559"/>
      <c r="AH11" s="559"/>
    </row>
    <row r="12" spans="1:34" s="746" customFormat="1" ht="4.2" hidden="1">
      <c r="A12" s="1122"/>
      <c r="B12" s="1122"/>
      <c r="C12" s="1122"/>
      <c r="D12" s="1122"/>
      <c r="E12" s="1122"/>
      <c r="F12" s="1122"/>
      <c r="G12" s="1122"/>
      <c r="H12" s="1122"/>
      <c r="L12" s="1173"/>
      <c r="M12" s="1046"/>
      <c r="O12" s="1288"/>
      <c r="P12" s="1288"/>
      <c r="Q12" s="1288"/>
      <c r="R12" s="1288"/>
      <c r="S12" s="1288"/>
      <c r="T12" s="1288"/>
      <c r="U12" s="780"/>
      <c r="V12" s="780"/>
      <c r="X12" s="1122"/>
      <c r="Y12" s="1122"/>
      <c r="Z12" s="1122"/>
      <c r="AA12" s="1122"/>
      <c r="AB12" s="1122"/>
    </row>
    <row r="13" spans="1:34" s="539" customFormat="1" ht="11.4" hidden="1">
      <c r="A13" s="559"/>
      <c r="B13" s="559"/>
      <c r="C13" s="559"/>
      <c r="D13" s="559"/>
      <c r="E13" s="559"/>
      <c r="F13" s="559"/>
      <c r="G13" s="559"/>
      <c r="H13" s="559"/>
      <c r="L13" s="1313"/>
      <c r="M13" s="131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90"/>
      <c r="P14" s="1290"/>
      <c r="Q14" s="1290"/>
      <c r="R14" s="1290"/>
      <c r="S14" s="1290"/>
      <c r="T14" s="1290"/>
      <c r="U14" s="1290"/>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296" t="s">
        <v>91</v>
      </c>
      <c r="M16" s="1296" t="s">
        <v>603</v>
      </c>
      <c r="N16" s="630"/>
      <c r="O16" s="1297" t="s">
        <v>605</v>
      </c>
      <c r="P16" s="1298"/>
      <c r="Q16" s="1298"/>
      <c r="R16" s="1298"/>
      <c r="S16" s="1298"/>
      <c r="T16" s="1299"/>
      <c r="U16" s="1307" t="s">
        <v>339</v>
      </c>
      <c r="V16" s="1293" t="s">
        <v>274</v>
      </c>
      <c r="W16" s="1231"/>
    </row>
    <row r="17" spans="1:36" ht="14.25" customHeight="1">
      <c r="J17" s="499"/>
      <c r="K17" s="499"/>
      <c r="L17" s="1296"/>
      <c r="M17" s="1296"/>
      <c r="N17" s="631"/>
      <c r="O17" s="1302" t="s">
        <v>579</v>
      </c>
      <c r="P17" s="1300" t="s">
        <v>270</v>
      </c>
      <c r="Q17" s="1301"/>
      <c r="R17" s="1304" t="s">
        <v>616</v>
      </c>
      <c r="S17" s="1305"/>
      <c r="T17" s="1306"/>
      <c r="U17" s="1308"/>
      <c r="V17" s="1294"/>
      <c r="W17" s="1231"/>
    </row>
    <row r="18" spans="1:36" ht="33.75" customHeight="1">
      <c r="J18" s="499"/>
      <c r="K18" s="499"/>
      <c r="L18" s="1296"/>
      <c r="M18" s="1296"/>
      <c r="N18" s="632"/>
      <c r="O18" s="1303"/>
      <c r="P18" s="505" t="s">
        <v>580</v>
      </c>
      <c r="Q18" s="505" t="s">
        <v>6</v>
      </c>
      <c r="R18" s="506" t="s">
        <v>273</v>
      </c>
      <c r="S18" s="1291" t="s">
        <v>272</v>
      </c>
      <c r="T18" s="1292"/>
      <c r="U18" s="1309"/>
      <c r="V18" s="1295"/>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4">
        <f ca="1">OFFSET(S19,0,-1)+1</f>
        <v>7</v>
      </c>
      <c r="T19" s="1314"/>
      <c r="U19" s="617">
        <f ca="1">OFFSET(U19,0,-2)+1</f>
        <v>8</v>
      </c>
      <c r="V19" s="618">
        <f ca="1">OFFSET(V19,0,-1)</f>
        <v>8</v>
      </c>
      <c r="W19" s="617">
        <f ca="1">OFFSET(W19,0,-1)+1</f>
        <v>9</v>
      </c>
    </row>
    <row r="20" spans="1:36" ht="22.8">
      <c r="A20" s="1315">
        <v>1</v>
      </c>
      <c r="B20" s="831"/>
      <c r="C20" s="831"/>
      <c r="D20" s="831"/>
      <c r="E20" s="832"/>
      <c r="F20" s="833"/>
      <c r="G20" s="833"/>
      <c r="H20" s="833"/>
      <c r="I20" s="834"/>
      <c r="J20" s="829"/>
      <c r="K20" s="836"/>
      <c r="L20" s="562">
        <f>mergeValue(A20)</f>
        <v>1</v>
      </c>
      <c r="M20" s="610" t="s">
        <v>19</v>
      </c>
      <c r="N20" s="615"/>
      <c r="O20" s="1316"/>
      <c r="P20" s="1316"/>
      <c r="Q20" s="1316"/>
      <c r="R20" s="1316"/>
      <c r="S20" s="1316"/>
      <c r="T20" s="1316"/>
      <c r="U20" s="1316"/>
      <c r="V20" s="1316"/>
      <c r="W20" s="1130" t="s">
        <v>719</v>
      </c>
      <c r="Y20" s="558"/>
      <c r="Z20" s="558" t="str">
        <f t="shared" ref="Z20:Z33" si="0">IF(M20="","",M20 )</f>
        <v>Наименование тарифа</v>
      </c>
      <c r="AA20" s="558"/>
      <c r="AB20" s="558"/>
      <c r="AC20" s="558"/>
      <c r="AI20" s="554"/>
      <c r="AJ20" s="554"/>
    </row>
    <row r="21" spans="1:36" ht="34.200000000000003">
      <c r="A21" s="1315"/>
      <c r="B21" s="1315">
        <v>1</v>
      </c>
      <c r="C21" s="831"/>
      <c r="D21" s="831"/>
      <c r="E21" s="833"/>
      <c r="F21" s="833"/>
      <c r="G21" s="833"/>
      <c r="H21" s="833"/>
      <c r="I21" s="828"/>
      <c r="J21" s="827"/>
      <c r="K21" s="830"/>
      <c r="L21" s="562" t="str">
        <f>mergeValue(A21) &amp;"."&amp; mergeValue(B21)</f>
        <v>1.1</v>
      </c>
      <c r="M21" s="516" t="s">
        <v>15</v>
      </c>
      <c r="N21" s="615"/>
      <c r="O21" s="1316"/>
      <c r="P21" s="1316"/>
      <c r="Q21" s="1316"/>
      <c r="R21" s="1316"/>
      <c r="S21" s="1316"/>
      <c r="T21" s="1316"/>
      <c r="U21" s="1316"/>
      <c r="V21" s="1316"/>
      <c r="W21" s="1130" t="s">
        <v>460</v>
      </c>
      <c r="Y21" s="558"/>
      <c r="Z21" s="558" t="str">
        <f t="shared" si="0"/>
        <v>Территория действия тарифа</v>
      </c>
      <c r="AA21" s="558"/>
      <c r="AB21" s="558"/>
      <c r="AC21" s="558"/>
      <c r="AI21" s="554"/>
      <c r="AJ21" s="554"/>
    </row>
    <row r="22" spans="1:36" ht="22.8">
      <c r="A22" s="1315"/>
      <c r="B22" s="1315"/>
      <c r="C22" s="1315">
        <v>1</v>
      </c>
      <c r="D22" s="831"/>
      <c r="E22" s="833"/>
      <c r="F22" s="833"/>
      <c r="G22" s="833"/>
      <c r="H22" s="833"/>
      <c r="I22" s="835"/>
      <c r="J22" s="827"/>
      <c r="K22" s="830"/>
      <c r="L22" s="562" t="str">
        <f>mergeValue(A22) &amp;"."&amp; mergeValue(B22)&amp;"."&amp; mergeValue(C22)</f>
        <v>1.1.1</v>
      </c>
      <c r="M22" s="517" t="s">
        <v>7</v>
      </c>
      <c r="N22" s="615"/>
      <c r="O22" s="1316"/>
      <c r="P22" s="1316"/>
      <c r="Q22" s="1316"/>
      <c r="R22" s="1316"/>
      <c r="S22" s="1316"/>
      <c r="T22" s="1316"/>
      <c r="U22" s="1316"/>
      <c r="V22" s="1316"/>
      <c r="W22" s="1130" t="s">
        <v>601</v>
      </c>
      <c r="Y22" s="558"/>
      <c r="Z22" s="558" t="str">
        <f t="shared" si="0"/>
        <v xml:space="preserve">Наименование системы теплоснабжения </v>
      </c>
      <c r="AA22" s="558"/>
      <c r="AB22" s="558"/>
      <c r="AC22" s="558"/>
      <c r="AI22" s="554"/>
      <c r="AJ22" s="554"/>
    </row>
    <row r="23" spans="1:36" ht="22.8">
      <c r="A23" s="1315"/>
      <c r="B23" s="1315"/>
      <c r="C23" s="1315"/>
      <c r="D23" s="1315">
        <v>1</v>
      </c>
      <c r="E23" s="833"/>
      <c r="F23" s="833"/>
      <c r="G23" s="833"/>
      <c r="H23" s="833"/>
      <c r="I23" s="835"/>
      <c r="J23" s="827"/>
      <c r="K23" s="830"/>
      <c r="L23" s="562" t="str">
        <f>mergeValue(A23) &amp;"."&amp; mergeValue(B23)&amp;"."&amp; mergeValue(C23)&amp;"."&amp; mergeValue(D23)</f>
        <v>1.1.1.1</v>
      </c>
      <c r="M23" s="518" t="s">
        <v>21</v>
      </c>
      <c r="N23" s="615"/>
      <c r="O23" s="1316"/>
      <c r="P23" s="1316"/>
      <c r="Q23" s="1316"/>
      <c r="R23" s="1316"/>
      <c r="S23" s="1316"/>
      <c r="T23" s="1316"/>
      <c r="U23" s="1316"/>
      <c r="V23" s="1316"/>
      <c r="W23" s="1130" t="s">
        <v>602</v>
      </c>
      <c r="Y23" s="558"/>
      <c r="Z23" s="558" t="str">
        <f t="shared" si="0"/>
        <v xml:space="preserve">Источник тепловой энергии  </v>
      </c>
      <c r="AA23" s="558"/>
      <c r="AB23" s="558"/>
      <c r="AC23" s="558"/>
      <c r="AI23" s="554"/>
      <c r="AJ23" s="554"/>
    </row>
    <row r="24" spans="1:36" ht="79.8">
      <c r="A24" s="1315"/>
      <c r="B24" s="1315"/>
      <c r="C24" s="1315"/>
      <c r="D24" s="1315"/>
      <c r="E24" s="1315">
        <v>1</v>
      </c>
      <c r="F24" s="833"/>
      <c r="G24" s="833"/>
      <c r="H24" s="831">
        <v>1</v>
      </c>
      <c r="I24" s="1315">
        <v>1</v>
      </c>
      <c r="J24" s="833"/>
      <c r="K24" s="838"/>
      <c r="L24" s="562" t="str">
        <f>mergeValue(A24) &amp;"."&amp; mergeValue(B24)&amp;"."&amp; mergeValue(C24)&amp;"."&amp; mergeValue(D24)&amp;"."&amp; mergeValue(E24)</f>
        <v>1.1.1.1.1</v>
      </c>
      <c r="M24" s="524" t="s">
        <v>8</v>
      </c>
      <c r="N24" s="615"/>
      <c r="O24" s="1317"/>
      <c r="P24" s="1317"/>
      <c r="Q24" s="1317"/>
      <c r="R24" s="1317"/>
      <c r="S24" s="1317"/>
      <c r="T24" s="1317"/>
      <c r="U24" s="1317"/>
      <c r="V24" s="1317"/>
      <c r="W24" s="1130"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45.6">
      <c r="A25" s="1315"/>
      <c r="B25" s="1315"/>
      <c r="C25" s="1315"/>
      <c r="D25" s="1315"/>
      <c r="E25" s="1315"/>
      <c r="F25" s="1315">
        <v>1</v>
      </c>
      <c r="G25" s="831"/>
      <c r="H25" s="831"/>
      <c r="I25" s="1315"/>
      <c r="J25" s="1315">
        <v>1</v>
      </c>
      <c r="K25" s="839"/>
      <c r="L25" s="562" t="str">
        <f>mergeValue(A25) &amp;"."&amp; mergeValue(B25)&amp;"."&amp; mergeValue(C25)&amp;"."&amp; mergeValue(D25)&amp;"."&amp; mergeValue(E25)&amp;"."&amp; mergeValue(F25)</f>
        <v>1.1.1.1.1.1</v>
      </c>
      <c r="M25" s="525" t="s">
        <v>9</v>
      </c>
      <c r="N25" s="615"/>
      <c r="O25" s="1318"/>
      <c r="P25" s="1319"/>
      <c r="Q25" s="1319"/>
      <c r="R25" s="1319"/>
      <c r="S25" s="1319"/>
      <c r="T25" s="1319"/>
      <c r="U25" s="1319"/>
      <c r="V25" s="1320"/>
      <c r="W25" s="1130" t="s">
        <v>721</v>
      </c>
      <c r="Y25" s="558"/>
      <c r="Z25" s="558" t="str">
        <f t="shared" si="0"/>
        <v>Группа потребителей</v>
      </c>
      <c r="AA25" s="558"/>
      <c r="AB25" s="558"/>
      <c r="AC25" s="558"/>
      <c r="AI25" s="554"/>
      <c r="AJ25" s="554"/>
    </row>
    <row r="26" spans="1:36" ht="122.1" customHeight="1">
      <c r="A26" s="1315"/>
      <c r="B26" s="1315"/>
      <c r="C26" s="1315"/>
      <c r="D26" s="1315"/>
      <c r="E26" s="1315"/>
      <c r="F26" s="1315"/>
      <c r="G26" s="831">
        <v>1</v>
      </c>
      <c r="H26" s="831"/>
      <c r="I26" s="1315"/>
      <c r="J26" s="1315"/>
      <c r="K26" s="839">
        <v>1</v>
      </c>
      <c r="L26" s="562" t="str">
        <f>mergeValue(A26) &amp;"."&amp; mergeValue(B26)&amp;"."&amp; mergeValue(C26)&amp;"."&amp; mergeValue(D26)&amp;"."&amp; mergeValue(E26)&amp;"."&amp; mergeValue(F26)&amp;"."&amp; mergeValue(G26)</f>
        <v>1.1.1.1.1.1.1</v>
      </c>
      <c r="M26" s="1089"/>
      <c r="N26" s="615"/>
      <c r="O26" s="532"/>
      <c r="P26" s="532"/>
      <c r="Q26" s="1040"/>
      <c r="R26" s="1310"/>
      <c r="S26" s="1311" t="s">
        <v>83</v>
      </c>
      <c r="T26" s="1310"/>
      <c r="U26" s="1311" t="s">
        <v>84</v>
      </c>
      <c r="V26" s="532"/>
      <c r="W26" s="1285" t="s">
        <v>722</v>
      </c>
      <c r="X26" s="554" t="str">
        <f>strCheckDate(O27:V27)</f>
        <v/>
      </c>
      <c r="Y26" s="558"/>
      <c r="Z26" s="558" t="str">
        <f t="shared" si="0"/>
        <v/>
      </c>
      <c r="AA26" s="558"/>
      <c r="AB26" s="558"/>
      <c r="AC26" s="558"/>
      <c r="AI26" s="554"/>
      <c r="AJ26" s="554"/>
    </row>
    <row r="27" spans="1:36" ht="11.4" hidden="1">
      <c r="A27" s="1315"/>
      <c r="B27" s="1315"/>
      <c r="C27" s="1315"/>
      <c r="D27" s="1315"/>
      <c r="E27" s="1315"/>
      <c r="F27" s="1315"/>
      <c r="G27" s="831"/>
      <c r="H27" s="831"/>
      <c r="I27" s="1315"/>
      <c r="J27" s="1315"/>
      <c r="K27" s="839"/>
      <c r="L27" s="569"/>
      <c r="M27" s="615"/>
      <c r="N27" s="615"/>
      <c r="O27" s="532"/>
      <c r="P27" s="532"/>
      <c r="Q27" s="553" t="str">
        <f>R26 &amp; "-" &amp; T26</f>
        <v>-</v>
      </c>
      <c r="R27" s="1310"/>
      <c r="S27" s="1311"/>
      <c r="T27" s="1310"/>
      <c r="U27" s="1311"/>
      <c r="V27" s="532"/>
      <c r="W27" s="1286"/>
      <c r="Y27" s="558"/>
      <c r="Z27" s="558" t="str">
        <f t="shared" si="0"/>
        <v/>
      </c>
      <c r="AA27" s="558"/>
      <c r="AB27" s="558"/>
      <c r="AC27" s="558"/>
      <c r="AI27" s="554"/>
      <c r="AJ27" s="554"/>
    </row>
    <row r="28" spans="1:36" ht="15" customHeight="1">
      <c r="A28" s="1315"/>
      <c r="B28" s="1315"/>
      <c r="C28" s="1315"/>
      <c r="D28" s="1315"/>
      <c r="E28" s="1315"/>
      <c r="F28" s="1315"/>
      <c r="G28" s="833"/>
      <c r="H28" s="831"/>
      <c r="I28" s="1315"/>
      <c r="J28" s="1315"/>
      <c r="K28" s="838"/>
      <c r="L28" s="508"/>
      <c r="M28" s="527" t="s">
        <v>24</v>
      </c>
      <c r="N28" s="534"/>
      <c r="O28" s="534"/>
      <c r="P28" s="534"/>
      <c r="Q28" s="534"/>
      <c r="R28" s="534"/>
      <c r="S28" s="534"/>
      <c r="T28" s="534"/>
      <c r="U28" s="534"/>
      <c r="V28" s="530"/>
      <c r="W28" s="1287"/>
      <c r="Y28" s="558"/>
      <c r="Z28" s="558" t="str">
        <f t="shared" si="0"/>
        <v>Добавить вид теплоносителя (параметры теплоносителя)</v>
      </c>
      <c r="AA28" s="558"/>
      <c r="AB28" s="558"/>
      <c r="AC28" s="558"/>
      <c r="AI28" s="554"/>
      <c r="AJ28" s="554"/>
    </row>
    <row r="29" spans="1:36" ht="15" customHeight="1">
      <c r="A29" s="1315"/>
      <c r="B29" s="1315"/>
      <c r="C29" s="1315"/>
      <c r="D29" s="1315"/>
      <c r="E29" s="1315"/>
      <c r="F29" s="833"/>
      <c r="G29" s="833"/>
      <c r="H29" s="831"/>
      <c r="I29" s="131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5"/>
      <c r="B30" s="1315"/>
      <c r="C30" s="1315"/>
      <c r="D30" s="131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5"/>
      <c r="B31" s="1315"/>
      <c r="C31" s="131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5"/>
      <c r="B32" s="131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4">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625" defaultRowHeight="13.8"/>
  <cols>
    <col min="1" max="1" width="3.75" style="758" hidden="1" customWidth="1"/>
    <col min="2" max="4" width="3.75" style="759" hidden="1" customWidth="1"/>
    <col min="5" max="5" width="3.75" style="760" customWidth="1"/>
    <col min="6" max="6" width="9.75" style="751" customWidth="1"/>
    <col min="7" max="7" width="37.75" style="751" customWidth="1"/>
    <col min="8" max="8" width="66.875" style="751" customWidth="1"/>
    <col min="9" max="9" width="115.75" style="751" customWidth="1"/>
    <col min="10" max="11" width="10.625" style="759"/>
    <col min="12" max="12" width="11.125" style="759" customWidth="1"/>
    <col min="13" max="20" width="10.625" style="759"/>
    <col min="21" max="16384" width="10.625" style="751"/>
  </cols>
  <sheetData>
    <row r="1" spans="1:20" ht="3" customHeight="1">
      <c r="A1" s="758" t="s">
        <v>49</v>
      </c>
    </row>
    <row r="2" spans="1:20" ht="22.2">
      <c r="F2" s="1279" t="s">
        <v>471</v>
      </c>
      <c r="G2" s="1280"/>
      <c r="H2" s="1281"/>
      <c r="I2" s="757"/>
    </row>
    <row r="3" spans="1:20" ht="3" customHeight="1"/>
    <row r="4" spans="1:20" s="539" customFormat="1" ht="11.4">
      <c r="A4" s="734"/>
      <c r="B4" s="734"/>
      <c r="C4" s="734"/>
      <c r="D4" s="734"/>
      <c r="F4" s="1231" t="s">
        <v>445</v>
      </c>
      <c r="G4" s="1231"/>
      <c r="H4" s="1231"/>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600000000000001">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6">
      <c r="A8" s="1283">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8">
      <c r="A9" s="1283"/>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8">
      <c r="A10" s="1283"/>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600000000000001">
      <c r="A11" s="1283"/>
      <c r="B11" s="1283">
        <v>1</v>
      </c>
      <c r="C11" s="740"/>
      <c r="D11" s="740"/>
      <c r="F11" s="765" t="str">
        <f>"4."&amp;mergeValue(A11) &amp;"."&amp;mergeValue(B11)</f>
        <v>4.1.1</v>
      </c>
      <c r="G11" s="778" t="s">
        <v>571</v>
      </c>
      <c r="H11" s="756" t="str">
        <f>IF(region_name="","",region_name)</f>
        <v>Самарская область</v>
      </c>
      <c r="I11" s="767" t="s">
        <v>479</v>
      </c>
      <c r="J11" s="584"/>
      <c r="K11" s="734"/>
      <c r="L11" s="734"/>
      <c r="M11" s="734"/>
      <c r="N11" s="734"/>
      <c r="O11" s="734"/>
      <c r="P11" s="734"/>
      <c r="Q11" s="734"/>
      <c r="R11" s="734"/>
      <c r="S11" s="734"/>
      <c r="T11" s="734"/>
    </row>
    <row r="12" spans="1:20" s="539" customFormat="1" ht="22.8">
      <c r="A12" s="1283"/>
      <c r="B12" s="1283"/>
      <c r="C12" s="1283">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83"/>
      <c r="B13" s="1283"/>
      <c r="C13" s="1283"/>
      <c r="D13" s="740">
        <v>1</v>
      </c>
      <c r="F13" s="765" t="str">
        <f>"4."&amp;mergeValue(A13) &amp;"."&amp;mergeValue(B13)&amp;"."&amp;mergeValue(C13)&amp;"."&amp;mergeValue(D13)</f>
        <v>4.1.1.1.1</v>
      </c>
      <c r="G13" s="769" t="s">
        <v>478</v>
      </c>
      <c r="H13" s="756"/>
      <c r="I13" s="1284" t="s">
        <v>570</v>
      </c>
      <c r="J13" s="584"/>
      <c r="K13" s="734"/>
      <c r="L13" s="734"/>
      <c r="M13" s="734"/>
      <c r="N13" s="734"/>
      <c r="O13" s="734"/>
      <c r="P13" s="734"/>
      <c r="Q13" s="734"/>
      <c r="R13" s="734"/>
      <c r="S13" s="734"/>
      <c r="T13" s="734"/>
    </row>
    <row r="14" spans="1:20" s="539" customFormat="1" ht="18.600000000000001">
      <c r="A14" s="1283"/>
      <c r="B14" s="1283"/>
      <c r="C14" s="1283"/>
      <c r="D14" s="740"/>
      <c r="F14" s="770"/>
      <c r="G14" s="722" t="s">
        <v>4</v>
      </c>
      <c r="H14" s="593"/>
      <c r="I14" s="1284"/>
      <c r="J14" s="584"/>
      <c r="K14" s="734"/>
      <c r="L14" s="734"/>
      <c r="M14" s="734"/>
      <c r="N14" s="734"/>
      <c r="O14" s="734"/>
      <c r="P14" s="734"/>
      <c r="Q14" s="734"/>
      <c r="R14" s="734"/>
      <c r="S14" s="734"/>
      <c r="T14" s="734"/>
    </row>
    <row r="15" spans="1:20" s="539" customFormat="1" ht="18.600000000000001">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600000000000001">
      <c r="A16" s="1283"/>
      <c r="B16" s="734"/>
      <c r="C16" s="734"/>
      <c r="D16" s="734"/>
      <c r="F16" s="770"/>
      <c r="G16" s="696" t="s">
        <v>484</v>
      </c>
      <c r="H16" s="771"/>
      <c r="I16" s="772"/>
      <c r="J16" s="584"/>
      <c r="K16" s="734"/>
      <c r="L16" s="734"/>
      <c r="M16" s="734"/>
      <c r="N16" s="734"/>
      <c r="O16" s="734"/>
      <c r="P16" s="734"/>
      <c r="Q16" s="734"/>
      <c r="R16" s="734"/>
      <c r="S16" s="734"/>
      <c r="T16" s="734"/>
    </row>
    <row r="17" spans="1:20" s="539" customFormat="1" ht="18.600000000000001">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572</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625" defaultRowHeight="13.8"/>
  <cols>
    <col min="1" max="6" width="10.625" style="759" hidden="1" customWidth="1"/>
    <col min="7" max="8" width="9.125" style="758" hidden="1" customWidth="1"/>
    <col min="9" max="9" width="3.75" style="653" customWidth="1"/>
    <col min="10" max="11" width="3.75" style="760" customWidth="1"/>
    <col min="12" max="12" width="12.75" style="751" customWidth="1"/>
    <col min="13" max="13" width="44.75" style="751" customWidth="1"/>
    <col min="14" max="14" width="1.75" style="751" hidden="1" customWidth="1"/>
    <col min="15" max="17" width="23.75" style="751" hidden="1" customWidth="1"/>
    <col min="18" max="18" width="11.75" style="751" customWidth="1"/>
    <col min="19" max="19" width="3.75" style="751" customWidth="1"/>
    <col min="20" max="20" width="11.75" style="751" customWidth="1"/>
    <col min="21" max="21" width="8.625" style="751" hidden="1" customWidth="1"/>
    <col min="22" max="22" width="4.75" style="751" customWidth="1"/>
    <col min="23" max="23" width="115.75" style="751" customWidth="1"/>
    <col min="24" max="25" width="10.625" style="759"/>
    <col min="26" max="26" width="11.125" style="759" customWidth="1"/>
    <col min="27" max="34" width="10.625" style="759"/>
    <col min="35" max="256" width="10.625" style="751"/>
    <col min="257" max="264" width="0" style="751" hidden="1" customWidth="1"/>
    <col min="265" max="265" width="3.75" style="751" customWidth="1"/>
    <col min="266" max="266" width="3.875" style="751" customWidth="1"/>
    <col min="267" max="267" width="3.75" style="751" customWidth="1"/>
    <col min="268" max="268" width="12.75" style="751" customWidth="1"/>
    <col min="269" max="269" width="52.75" style="751" customWidth="1"/>
    <col min="270" max="273" width="0" style="751" hidden="1" customWidth="1"/>
    <col min="274" max="274" width="12.25" style="751" customWidth="1"/>
    <col min="275" max="275" width="6.375" style="751" customWidth="1"/>
    <col min="276" max="276" width="12.25" style="751" customWidth="1"/>
    <col min="277" max="277" width="0" style="751" hidden="1" customWidth="1"/>
    <col min="278" max="278" width="3.75" style="751" customWidth="1"/>
    <col min="279" max="279" width="11.125" style="751" bestFit="1" customWidth="1"/>
    <col min="280" max="281" width="10.625" style="751"/>
    <col min="282" max="282" width="11.125" style="751" customWidth="1"/>
    <col min="283" max="512" width="10.625" style="751"/>
    <col min="513" max="520" width="0" style="751" hidden="1" customWidth="1"/>
    <col min="521" max="521" width="3.75" style="751" customWidth="1"/>
    <col min="522" max="522" width="3.875" style="751" customWidth="1"/>
    <col min="523" max="523" width="3.75" style="751" customWidth="1"/>
    <col min="524" max="524" width="12.75" style="751" customWidth="1"/>
    <col min="525" max="525" width="52.75" style="751" customWidth="1"/>
    <col min="526" max="529" width="0" style="751" hidden="1" customWidth="1"/>
    <col min="530" max="530" width="12.25" style="751" customWidth="1"/>
    <col min="531" max="531" width="6.375" style="751" customWidth="1"/>
    <col min="532" max="532" width="12.25" style="751" customWidth="1"/>
    <col min="533" max="533" width="0" style="751" hidden="1" customWidth="1"/>
    <col min="534" max="534" width="3.75" style="751" customWidth="1"/>
    <col min="535" max="535" width="11.125" style="751" bestFit="1" customWidth="1"/>
    <col min="536" max="537" width="10.625" style="751"/>
    <col min="538" max="538" width="11.125" style="751" customWidth="1"/>
    <col min="539" max="768" width="10.625" style="751"/>
    <col min="769" max="776" width="0" style="751" hidden="1" customWidth="1"/>
    <col min="777" max="777" width="3.75" style="751" customWidth="1"/>
    <col min="778" max="778" width="3.875" style="751" customWidth="1"/>
    <col min="779" max="779" width="3.75" style="751" customWidth="1"/>
    <col min="780" max="780" width="12.75" style="751" customWidth="1"/>
    <col min="781" max="781" width="52.75" style="751" customWidth="1"/>
    <col min="782" max="785" width="0" style="751" hidden="1" customWidth="1"/>
    <col min="786" max="786" width="12.25" style="751" customWidth="1"/>
    <col min="787" max="787" width="6.375" style="751" customWidth="1"/>
    <col min="788" max="788" width="12.25" style="751" customWidth="1"/>
    <col min="789" max="789" width="0" style="751" hidden="1" customWidth="1"/>
    <col min="790" max="790" width="3.75" style="751" customWidth="1"/>
    <col min="791" max="791" width="11.125" style="751" bestFit="1" customWidth="1"/>
    <col min="792" max="793" width="10.625" style="751"/>
    <col min="794" max="794" width="11.125" style="751" customWidth="1"/>
    <col min="795" max="1024" width="10.625" style="751"/>
    <col min="1025" max="1032" width="0" style="751" hidden="1" customWidth="1"/>
    <col min="1033" max="1033" width="3.75" style="751" customWidth="1"/>
    <col min="1034" max="1034" width="3.875" style="751" customWidth="1"/>
    <col min="1035" max="1035" width="3.75" style="751" customWidth="1"/>
    <col min="1036" max="1036" width="12.75" style="751" customWidth="1"/>
    <col min="1037" max="1037" width="52.75" style="751" customWidth="1"/>
    <col min="1038" max="1041" width="0" style="751" hidden="1" customWidth="1"/>
    <col min="1042" max="1042" width="12.25" style="751" customWidth="1"/>
    <col min="1043" max="1043" width="6.375" style="751" customWidth="1"/>
    <col min="1044" max="1044" width="12.25" style="751" customWidth="1"/>
    <col min="1045" max="1045" width="0" style="751" hidden="1" customWidth="1"/>
    <col min="1046" max="1046" width="3.75" style="751" customWidth="1"/>
    <col min="1047" max="1047" width="11.125" style="751" bestFit="1" customWidth="1"/>
    <col min="1048" max="1049" width="10.625" style="751"/>
    <col min="1050" max="1050" width="11.125" style="751" customWidth="1"/>
    <col min="1051" max="1280" width="10.625" style="751"/>
    <col min="1281" max="1288" width="0" style="751" hidden="1" customWidth="1"/>
    <col min="1289" max="1289" width="3.75" style="751" customWidth="1"/>
    <col min="1290" max="1290" width="3.875" style="751" customWidth="1"/>
    <col min="1291" max="1291" width="3.75" style="751" customWidth="1"/>
    <col min="1292" max="1292" width="12.75" style="751" customWidth="1"/>
    <col min="1293" max="1293" width="52.75" style="751" customWidth="1"/>
    <col min="1294" max="1297" width="0" style="751" hidden="1" customWidth="1"/>
    <col min="1298" max="1298" width="12.25" style="751" customWidth="1"/>
    <col min="1299" max="1299" width="6.375" style="751" customWidth="1"/>
    <col min="1300" max="1300" width="12.25" style="751" customWidth="1"/>
    <col min="1301" max="1301" width="0" style="751" hidden="1" customWidth="1"/>
    <col min="1302" max="1302" width="3.75" style="751" customWidth="1"/>
    <col min="1303" max="1303" width="11.125" style="751" bestFit="1" customWidth="1"/>
    <col min="1304" max="1305" width="10.625" style="751"/>
    <col min="1306" max="1306" width="11.125" style="751" customWidth="1"/>
    <col min="1307" max="1536" width="10.625" style="751"/>
    <col min="1537" max="1544" width="0" style="751" hidden="1" customWidth="1"/>
    <col min="1545" max="1545" width="3.75" style="751" customWidth="1"/>
    <col min="1546" max="1546" width="3.875" style="751" customWidth="1"/>
    <col min="1547" max="1547" width="3.75" style="751" customWidth="1"/>
    <col min="1548" max="1548" width="12.75" style="751" customWidth="1"/>
    <col min="1549" max="1549" width="52.75" style="751" customWidth="1"/>
    <col min="1550" max="1553" width="0" style="751" hidden="1" customWidth="1"/>
    <col min="1554" max="1554" width="12.25" style="751" customWidth="1"/>
    <col min="1555" max="1555" width="6.375" style="751" customWidth="1"/>
    <col min="1556" max="1556" width="12.25" style="751" customWidth="1"/>
    <col min="1557" max="1557" width="0" style="751" hidden="1" customWidth="1"/>
    <col min="1558" max="1558" width="3.75" style="751" customWidth="1"/>
    <col min="1559" max="1559" width="11.125" style="751" bestFit="1" customWidth="1"/>
    <col min="1560" max="1561" width="10.625" style="751"/>
    <col min="1562" max="1562" width="11.125" style="751" customWidth="1"/>
    <col min="1563" max="1792" width="10.625" style="751"/>
    <col min="1793" max="1800" width="0" style="751" hidden="1" customWidth="1"/>
    <col min="1801" max="1801" width="3.75" style="751" customWidth="1"/>
    <col min="1802" max="1802" width="3.875" style="751" customWidth="1"/>
    <col min="1803" max="1803" width="3.75" style="751" customWidth="1"/>
    <col min="1804" max="1804" width="12.75" style="751" customWidth="1"/>
    <col min="1805" max="1805" width="52.75" style="751" customWidth="1"/>
    <col min="1806" max="1809" width="0" style="751" hidden="1" customWidth="1"/>
    <col min="1810" max="1810" width="12.25" style="751" customWidth="1"/>
    <col min="1811" max="1811" width="6.375" style="751" customWidth="1"/>
    <col min="1812" max="1812" width="12.25" style="751" customWidth="1"/>
    <col min="1813" max="1813" width="0" style="751" hidden="1" customWidth="1"/>
    <col min="1814" max="1814" width="3.75" style="751" customWidth="1"/>
    <col min="1815" max="1815" width="11.125" style="751" bestFit="1" customWidth="1"/>
    <col min="1816" max="1817" width="10.625" style="751"/>
    <col min="1818" max="1818" width="11.125" style="751" customWidth="1"/>
    <col min="1819" max="2048" width="10.625" style="751"/>
    <col min="2049" max="2056" width="0" style="751" hidden="1" customWidth="1"/>
    <col min="2057" max="2057" width="3.75" style="751" customWidth="1"/>
    <col min="2058" max="2058" width="3.875" style="751" customWidth="1"/>
    <col min="2059" max="2059" width="3.75" style="751" customWidth="1"/>
    <col min="2060" max="2060" width="12.75" style="751" customWidth="1"/>
    <col min="2061" max="2061" width="52.75" style="751" customWidth="1"/>
    <col min="2062" max="2065" width="0" style="751" hidden="1" customWidth="1"/>
    <col min="2066" max="2066" width="12.25" style="751" customWidth="1"/>
    <col min="2067" max="2067" width="6.375" style="751" customWidth="1"/>
    <col min="2068" max="2068" width="12.25" style="751" customWidth="1"/>
    <col min="2069" max="2069" width="0" style="751" hidden="1" customWidth="1"/>
    <col min="2070" max="2070" width="3.75" style="751" customWidth="1"/>
    <col min="2071" max="2071" width="11.125" style="751" bestFit="1" customWidth="1"/>
    <col min="2072" max="2073" width="10.625" style="751"/>
    <col min="2074" max="2074" width="11.125" style="751" customWidth="1"/>
    <col min="2075" max="2304" width="10.625" style="751"/>
    <col min="2305" max="2312" width="0" style="751" hidden="1" customWidth="1"/>
    <col min="2313" max="2313" width="3.75" style="751" customWidth="1"/>
    <col min="2314" max="2314" width="3.875" style="751" customWidth="1"/>
    <col min="2315" max="2315" width="3.75" style="751" customWidth="1"/>
    <col min="2316" max="2316" width="12.75" style="751" customWidth="1"/>
    <col min="2317" max="2317" width="52.75" style="751" customWidth="1"/>
    <col min="2318" max="2321" width="0" style="751" hidden="1" customWidth="1"/>
    <col min="2322" max="2322" width="12.25" style="751" customWidth="1"/>
    <col min="2323" max="2323" width="6.375" style="751" customWidth="1"/>
    <col min="2324" max="2324" width="12.25" style="751" customWidth="1"/>
    <col min="2325" max="2325" width="0" style="751" hidden="1" customWidth="1"/>
    <col min="2326" max="2326" width="3.75" style="751" customWidth="1"/>
    <col min="2327" max="2327" width="11.125" style="751" bestFit="1" customWidth="1"/>
    <col min="2328" max="2329" width="10.625" style="751"/>
    <col min="2330" max="2330" width="11.125" style="751" customWidth="1"/>
    <col min="2331" max="2560" width="10.625" style="751"/>
    <col min="2561" max="2568" width="0" style="751" hidden="1" customWidth="1"/>
    <col min="2569" max="2569" width="3.75" style="751" customWidth="1"/>
    <col min="2570" max="2570" width="3.875" style="751" customWidth="1"/>
    <col min="2571" max="2571" width="3.75" style="751" customWidth="1"/>
    <col min="2572" max="2572" width="12.75" style="751" customWidth="1"/>
    <col min="2573" max="2573" width="52.75" style="751" customWidth="1"/>
    <col min="2574" max="2577" width="0" style="751" hidden="1" customWidth="1"/>
    <col min="2578" max="2578" width="12.25" style="751" customWidth="1"/>
    <col min="2579" max="2579" width="6.375" style="751" customWidth="1"/>
    <col min="2580" max="2580" width="12.25" style="751" customWidth="1"/>
    <col min="2581" max="2581" width="0" style="751" hidden="1" customWidth="1"/>
    <col min="2582" max="2582" width="3.75" style="751" customWidth="1"/>
    <col min="2583" max="2583" width="11.125" style="751" bestFit="1" customWidth="1"/>
    <col min="2584" max="2585" width="10.625" style="751"/>
    <col min="2586" max="2586" width="11.125" style="751" customWidth="1"/>
    <col min="2587" max="2816" width="10.625" style="751"/>
    <col min="2817" max="2824" width="0" style="751" hidden="1" customWidth="1"/>
    <col min="2825" max="2825" width="3.75" style="751" customWidth="1"/>
    <col min="2826" max="2826" width="3.875" style="751" customWidth="1"/>
    <col min="2827" max="2827" width="3.75" style="751" customWidth="1"/>
    <col min="2828" max="2828" width="12.75" style="751" customWidth="1"/>
    <col min="2829" max="2829" width="52.75" style="751" customWidth="1"/>
    <col min="2830" max="2833" width="0" style="751" hidden="1" customWidth="1"/>
    <col min="2834" max="2834" width="12.25" style="751" customWidth="1"/>
    <col min="2835" max="2835" width="6.375" style="751" customWidth="1"/>
    <col min="2836" max="2836" width="12.25" style="751" customWidth="1"/>
    <col min="2837" max="2837" width="0" style="751" hidden="1" customWidth="1"/>
    <col min="2838" max="2838" width="3.75" style="751" customWidth="1"/>
    <col min="2839" max="2839" width="11.125" style="751" bestFit="1" customWidth="1"/>
    <col min="2840" max="2841" width="10.625" style="751"/>
    <col min="2842" max="2842" width="11.125" style="751" customWidth="1"/>
    <col min="2843" max="3072" width="10.625" style="751"/>
    <col min="3073" max="3080" width="0" style="751" hidden="1" customWidth="1"/>
    <col min="3081" max="3081" width="3.75" style="751" customWidth="1"/>
    <col min="3082" max="3082" width="3.875" style="751" customWidth="1"/>
    <col min="3083" max="3083" width="3.75" style="751" customWidth="1"/>
    <col min="3084" max="3084" width="12.75" style="751" customWidth="1"/>
    <col min="3085" max="3085" width="52.75" style="751" customWidth="1"/>
    <col min="3086" max="3089" width="0" style="751" hidden="1" customWidth="1"/>
    <col min="3090" max="3090" width="12.25" style="751" customWidth="1"/>
    <col min="3091" max="3091" width="6.375" style="751" customWidth="1"/>
    <col min="3092" max="3092" width="12.25" style="751" customWidth="1"/>
    <col min="3093" max="3093" width="0" style="751" hidden="1" customWidth="1"/>
    <col min="3094" max="3094" width="3.75" style="751" customWidth="1"/>
    <col min="3095" max="3095" width="11.125" style="751" bestFit="1" customWidth="1"/>
    <col min="3096" max="3097" width="10.625" style="751"/>
    <col min="3098" max="3098" width="11.125" style="751" customWidth="1"/>
    <col min="3099" max="3328" width="10.625" style="751"/>
    <col min="3329" max="3336" width="0" style="751" hidden="1" customWidth="1"/>
    <col min="3337" max="3337" width="3.75" style="751" customWidth="1"/>
    <col min="3338" max="3338" width="3.875" style="751" customWidth="1"/>
    <col min="3339" max="3339" width="3.75" style="751" customWidth="1"/>
    <col min="3340" max="3340" width="12.75" style="751" customWidth="1"/>
    <col min="3341" max="3341" width="52.75" style="751" customWidth="1"/>
    <col min="3342" max="3345" width="0" style="751" hidden="1" customWidth="1"/>
    <col min="3346" max="3346" width="12.25" style="751" customWidth="1"/>
    <col min="3347" max="3347" width="6.375" style="751" customWidth="1"/>
    <col min="3348" max="3348" width="12.25" style="751" customWidth="1"/>
    <col min="3349" max="3349" width="0" style="751" hidden="1" customWidth="1"/>
    <col min="3350" max="3350" width="3.75" style="751" customWidth="1"/>
    <col min="3351" max="3351" width="11.125" style="751" bestFit="1" customWidth="1"/>
    <col min="3352" max="3353" width="10.625" style="751"/>
    <col min="3354" max="3354" width="11.125" style="751" customWidth="1"/>
    <col min="3355" max="3584" width="10.625" style="751"/>
    <col min="3585" max="3592" width="0" style="751" hidden="1" customWidth="1"/>
    <col min="3593" max="3593" width="3.75" style="751" customWidth="1"/>
    <col min="3594" max="3594" width="3.875" style="751" customWidth="1"/>
    <col min="3595" max="3595" width="3.75" style="751" customWidth="1"/>
    <col min="3596" max="3596" width="12.75" style="751" customWidth="1"/>
    <col min="3597" max="3597" width="52.75" style="751" customWidth="1"/>
    <col min="3598" max="3601" width="0" style="751" hidden="1" customWidth="1"/>
    <col min="3602" max="3602" width="12.25" style="751" customWidth="1"/>
    <col min="3603" max="3603" width="6.375" style="751" customWidth="1"/>
    <col min="3604" max="3604" width="12.25" style="751" customWidth="1"/>
    <col min="3605" max="3605" width="0" style="751" hidden="1" customWidth="1"/>
    <col min="3606" max="3606" width="3.75" style="751" customWidth="1"/>
    <col min="3607" max="3607" width="11.125" style="751" bestFit="1" customWidth="1"/>
    <col min="3608" max="3609" width="10.625" style="751"/>
    <col min="3610" max="3610" width="11.125" style="751" customWidth="1"/>
    <col min="3611" max="3840" width="10.625" style="751"/>
    <col min="3841" max="3848" width="0" style="751" hidden="1" customWidth="1"/>
    <col min="3849" max="3849" width="3.75" style="751" customWidth="1"/>
    <col min="3850" max="3850" width="3.875" style="751" customWidth="1"/>
    <col min="3851" max="3851" width="3.75" style="751" customWidth="1"/>
    <col min="3852" max="3852" width="12.75" style="751" customWidth="1"/>
    <col min="3853" max="3853" width="52.75" style="751" customWidth="1"/>
    <col min="3854" max="3857" width="0" style="751" hidden="1" customWidth="1"/>
    <col min="3858" max="3858" width="12.25" style="751" customWidth="1"/>
    <col min="3859" max="3859" width="6.375" style="751" customWidth="1"/>
    <col min="3860" max="3860" width="12.25" style="751" customWidth="1"/>
    <col min="3861" max="3861" width="0" style="751" hidden="1" customWidth="1"/>
    <col min="3862" max="3862" width="3.75" style="751" customWidth="1"/>
    <col min="3863" max="3863" width="11.125" style="751" bestFit="1" customWidth="1"/>
    <col min="3864" max="3865" width="10.625" style="751"/>
    <col min="3866" max="3866" width="11.125" style="751" customWidth="1"/>
    <col min="3867" max="4096" width="10.625" style="751"/>
    <col min="4097" max="4104" width="0" style="751" hidden="1" customWidth="1"/>
    <col min="4105" max="4105" width="3.75" style="751" customWidth="1"/>
    <col min="4106" max="4106" width="3.875" style="751" customWidth="1"/>
    <col min="4107" max="4107" width="3.75" style="751" customWidth="1"/>
    <col min="4108" max="4108" width="12.75" style="751" customWidth="1"/>
    <col min="4109" max="4109" width="52.75" style="751" customWidth="1"/>
    <col min="4110" max="4113" width="0" style="751" hidden="1" customWidth="1"/>
    <col min="4114" max="4114" width="12.25" style="751" customWidth="1"/>
    <col min="4115" max="4115" width="6.375" style="751" customWidth="1"/>
    <col min="4116" max="4116" width="12.25" style="751" customWidth="1"/>
    <col min="4117" max="4117" width="0" style="751" hidden="1" customWidth="1"/>
    <col min="4118" max="4118" width="3.75" style="751" customWidth="1"/>
    <col min="4119" max="4119" width="11.125" style="751" bestFit="1" customWidth="1"/>
    <col min="4120" max="4121" width="10.625" style="751"/>
    <col min="4122" max="4122" width="11.125" style="751" customWidth="1"/>
    <col min="4123" max="4352" width="10.625" style="751"/>
    <col min="4353" max="4360" width="0" style="751" hidden="1" customWidth="1"/>
    <col min="4361" max="4361" width="3.75" style="751" customWidth="1"/>
    <col min="4362" max="4362" width="3.875" style="751" customWidth="1"/>
    <col min="4363" max="4363" width="3.75" style="751" customWidth="1"/>
    <col min="4364" max="4364" width="12.75" style="751" customWidth="1"/>
    <col min="4365" max="4365" width="52.75" style="751" customWidth="1"/>
    <col min="4366" max="4369" width="0" style="751" hidden="1" customWidth="1"/>
    <col min="4370" max="4370" width="12.25" style="751" customWidth="1"/>
    <col min="4371" max="4371" width="6.375" style="751" customWidth="1"/>
    <col min="4372" max="4372" width="12.25" style="751" customWidth="1"/>
    <col min="4373" max="4373" width="0" style="751" hidden="1" customWidth="1"/>
    <col min="4374" max="4374" width="3.75" style="751" customWidth="1"/>
    <col min="4375" max="4375" width="11.125" style="751" bestFit="1" customWidth="1"/>
    <col min="4376" max="4377" width="10.625" style="751"/>
    <col min="4378" max="4378" width="11.125" style="751" customWidth="1"/>
    <col min="4379" max="4608" width="10.625" style="751"/>
    <col min="4609" max="4616" width="0" style="751" hidden="1" customWidth="1"/>
    <col min="4617" max="4617" width="3.75" style="751" customWidth="1"/>
    <col min="4618" max="4618" width="3.875" style="751" customWidth="1"/>
    <col min="4619" max="4619" width="3.75" style="751" customWidth="1"/>
    <col min="4620" max="4620" width="12.75" style="751" customWidth="1"/>
    <col min="4621" max="4621" width="52.75" style="751" customWidth="1"/>
    <col min="4622" max="4625" width="0" style="751" hidden="1" customWidth="1"/>
    <col min="4626" max="4626" width="12.25" style="751" customWidth="1"/>
    <col min="4627" max="4627" width="6.375" style="751" customWidth="1"/>
    <col min="4628" max="4628" width="12.25" style="751" customWidth="1"/>
    <col min="4629" max="4629" width="0" style="751" hidden="1" customWidth="1"/>
    <col min="4630" max="4630" width="3.75" style="751" customWidth="1"/>
    <col min="4631" max="4631" width="11.125" style="751" bestFit="1" customWidth="1"/>
    <col min="4632" max="4633" width="10.625" style="751"/>
    <col min="4634" max="4634" width="11.125" style="751" customWidth="1"/>
    <col min="4635" max="4864" width="10.625" style="751"/>
    <col min="4865" max="4872" width="0" style="751" hidden="1" customWidth="1"/>
    <col min="4873" max="4873" width="3.75" style="751" customWidth="1"/>
    <col min="4874" max="4874" width="3.875" style="751" customWidth="1"/>
    <col min="4875" max="4875" width="3.75" style="751" customWidth="1"/>
    <col min="4876" max="4876" width="12.75" style="751" customWidth="1"/>
    <col min="4877" max="4877" width="52.75" style="751" customWidth="1"/>
    <col min="4878" max="4881" width="0" style="751" hidden="1" customWidth="1"/>
    <col min="4882" max="4882" width="12.25" style="751" customWidth="1"/>
    <col min="4883" max="4883" width="6.375" style="751" customWidth="1"/>
    <col min="4884" max="4884" width="12.25" style="751" customWidth="1"/>
    <col min="4885" max="4885" width="0" style="751" hidden="1" customWidth="1"/>
    <col min="4886" max="4886" width="3.75" style="751" customWidth="1"/>
    <col min="4887" max="4887" width="11.125" style="751" bestFit="1" customWidth="1"/>
    <col min="4888" max="4889" width="10.625" style="751"/>
    <col min="4890" max="4890" width="11.125" style="751" customWidth="1"/>
    <col min="4891" max="5120" width="10.625" style="751"/>
    <col min="5121" max="5128" width="0" style="751" hidden="1" customWidth="1"/>
    <col min="5129" max="5129" width="3.75" style="751" customWidth="1"/>
    <col min="5130" max="5130" width="3.875" style="751" customWidth="1"/>
    <col min="5131" max="5131" width="3.75" style="751" customWidth="1"/>
    <col min="5132" max="5132" width="12.75" style="751" customWidth="1"/>
    <col min="5133" max="5133" width="52.75" style="751" customWidth="1"/>
    <col min="5134" max="5137" width="0" style="751" hidden="1" customWidth="1"/>
    <col min="5138" max="5138" width="12.25" style="751" customWidth="1"/>
    <col min="5139" max="5139" width="6.375" style="751" customWidth="1"/>
    <col min="5140" max="5140" width="12.25" style="751" customWidth="1"/>
    <col min="5141" max="5141" width="0" style="751" hidden="1" customWidth="1"/>
    <col min="5142" max="5142" width="3.75" style="751" customWidth="1"/>
    <col min="5143" max="5143" width="11.125" style="751" bestFit="1" customWidth="1"/>
    <col min="5144" max="5145" width="10.625" style="751"/>
    <col min="5146" max="5146" width="11.125" style="751" customWidth="1"/>
    <col min="5147" max="5376" width="10.625" style="751"/>
    <col min="5377" max="5384" width="0" style="751" hidden="1" customWidth="1"/>
    <col min="5385" max="5385" width="3.75" style="751" customWidth="1"/>
    <col min="5386" max="5386" width="3.875" style="751" customWidth="1"/>
    <col min="5387" max="5387" width="3.75" style="751" customWidth="1"/>
    <col min="5388" max="5388" width="12.75" style="751" customWidth="1"/>
    <col min="5389" max="5389" width="52.75" style="751" customWidth="1"/>
    <col min="5390" max="5393" width="0" style="751" hidden="1" customWidth="1"/>
    <col min="5394" max="5394" width="12.25" style="751" customWidth="1"/>
    <col min="5395" max="5395" width="6.375" style="751" customWidth="1"/>
    <col min="5396" max="5396" width="12.25" style="751" customWidth="1"/>
    <col min="5397" max="5397" width="0" style="751" hidden="1" customWidth="1"/>
    <col min="5398" max="5398" width="3.75" style="751" customWidth="1"/>
    <col min="5399" max="5399" width="11.125" style="751" bestFit="1" customWidth="1"/>
    <col min="5400" max="5401" width="10.625" style="751"/>
    <col min="5402" max="5402" width="11.125" style="751" customWidth="1"/>
    <col min="5403" max="5632" width="10.625" style="751"/>
    <col min="5633" max="5640" width="0" style="751" hidden="1" customWidth="1"/>
    <col min="5641" max="5641" width="3.75" style="751" customWidth="1"/>
    <col min="5642" max="5642" width="3.875" style="751" customWidth="1"/>
    <col min="5643" max="5643" width="3.75" style="751" customWidth="1"/>
    <col min="5644" max="5644" width="12.75" style="751" customWidth="1"/>
    <col min="5645" max="5645" width="52.75" style="751" customWidth="1"/>
    <col min="5646" max="5649" width="0" style="751" hidden="1" customWidth="1"/>
    <col min="5650" max="5650" width="12.25" style="751" customWidth="1"/>
    <col min="5651" max="5651" width="6.375" style="751" customWidth="1"/>
    <col min="5652" max="5652" width="12.25" style="751" customWidth="1"/>
    <col min="5653" max="5653" width="0" style="751" hidden="1" customWidth="1"/>
    <col min="5654" max="5654" width="3.75" style="751" customWidth="1"/>
    <col min="5655" max="5655" width="11.125" style="751" bestFit="1" customWidth="1"/>
    <col min="5656" max="5657" width="10.625" style="751"/>
    <col min="5658" max="5658" width="11.125" style="751" customWidth="1"/>
    <col min="5659" max="5888" width="10.625" style="751"/>
    <col min="5889" max="5896" width="0" style="751" hidden="1" customWidth="1"/>
    <col min="5897" max="5897" width="3.75" style="751" customWidth="1"/>
    <col min="5898" max="5898" width="3.875" style="751" customWidth="1"/>
    <col min="5899" max="5899" width="3.75" style="751" customWidth="1"/>
    <col min="5900" max="5900" width="12.75" style="751" customWidth="1"/>
    <col min="5901" max="5901" width="52.75" style="751" customWidth="1"/>
    <col min="5902" max="5905" width="0" style="751" hidden="1" customWidth="1"/>
    <col min="5906" max="5906" width="12.25" style="751" customWidth="1"/>
    <col min="5907" max="5907" width="6.375" style="751" customWidth="1"/>
    <col min="5908" max="5908" width="12.25" style="751" customWidth="1"/>
    <col min="5909" max="5909" width="0" style="751" hidden="1" customWidth="1"/>
    <col min="5910" max="5910" width="3.75" style="751" customWidth="1"/>
    <col min="5911" max="5911" width="11.125" style="751" bestFit="1" customWidth="1"/>
    <col min="5912" max="5913" width="10.625" style="751"/>
    <col min="5914" max="5914" width="11.125" style="751" customWidth="1"/>
    <col min="5915" max="6144" width="10.625" style="751"/>
    <col min="6145" max="6152" width="0" style="751" hidden="1" customWidth="1"/>
    <col min="6153" max="6153" width="3.75" style="751" customWidth="1"/>
    <col min="6154" max="6154" width="3.875" style="751" customWidth="1"/>
    <col min="6155" max="6155" width="3.75" style="751" customWidth="1"/>
    <col min="6156" max="6156" width="12.75" style="751" customWidth="1"/>
    <col min="6157" max="6157" width="52.75" style="751" customWidth="1"/>
    <col min="6158" max="6161" width="0" style="751" hidden="1" customWidth="1"/>
    <col min="6162" max="6162" width="12.25" style="751" customWidth="1"/>
    <col min="6163" max="6163" width="6.375" style="751" customWidth="1"/>
    <col min="6164" max="6164" width="12.25" style="751" customWidth="1"/>
    <col min="6165" max="6165" width="0" style="751" hidden="1" customWidth="1"/>
    <col min="6166" max="6166" width="3.75" style="751" customWidth="1"/>
    <col min="6167" max="6167" width="11.125" style="751" bestFit="1" customWidth="1"/>
    <col min="6168" max="6169" width="10.625" style="751"/>
    <col min="6170" max="6170" width="11.125" style="751" customWidth="1"/>
    <col min="6171" max="6400" width="10.625" style="751"/>
    <col min="6401" max="6408" width="0" style="751" hidden="1" customWidth="1"/>
    <col min="6409" max="6409" width="3.75" style="751" customWidth="1"/>
    <col min="6410" max="6410" width="3.875" style="751" customWidth="1"/>
    <col min="6411" max="6411" width="3.75" style="751" customWidth="1"/>
    <col min="6412" max="6412" width="12.75" style="751" customWidth="1"/>
    <col min="6413" max="6413" width="52.75" style="751" customWidth="1"/>
    <col min="6414" max="6417" width="0" style="751" hidden="1" customWidth="1"/>
    <col min="6418" max="6418" width="12.25" style="751" customWidth="1"/>
    <col min="6419" max="6419" width="6.375" style="751" customWidth="1"/>
    <col min="6420" max="6420" width="12.25" style="751" customWidth="1"/>
    <col min="6421" max="6421" width="0" style="751" hidden="1" customWidth="1"/>
    <col min="6422" max="6422" width="3.75" style="751" customWidth="1"/>
    <col min="6423" max="6423" width="11.125" style="751" bestFit="1" customWidth="1"/>
    <col min="6424" max="6425" width="10.625" style="751"/>
    <col min="6426" max="6426" width="11.125" style="751" customWidth="1"/>
    <col min="6427" max="6656" width="10.625" style="751"/>
    <col min="6657" max="6664" width="0" style="751" hidden="1" customWidth="1"/>
    <col min="6665" max="6665" width="3.75" style="751" customWidth="1"/>
    <col min="6666" max="6666" width="3.875" style="751" customWidth="1"/>
    <col min="6667" max="6667" width="3.75" style="751" customWidth="1"/>
    <col min="6668" max="6668" width="12.75" style="751" customWidth="1"/>
    <col min="6669" max="6669" width="52.75" style="751" customWidth="1"/>
    <col min="6670" max="6673" width="0" style="751" hidden="1" customWidth="1"/>
    <col min="6674" max="6674" width="12.25" style="751" customWidth="1"/>
    <col min="6675" max="6675" width="6.375" style="751" customWidth="1"/>
    <col min="6676" max="6676" width="12.25" style="751" customWidth="1"/>
    <col min="6677" max="6677" width="0" style="751" hidden="1" customWidth="1"/>
    <col min="6678" max="6678" width="3.75" style="751" customWidth="1"/>
    <col min="6679" max="6679" width="11.125" style="751" bestFit="1" customWidth="1"/>
    <col min="6680" max="6681" width="10.625" style="751"/>
    <col min="6682" max="6682" width="11.125" style="751" customWidth="1"/>
    <col min="6683" max="6912" width="10.625" style="751"/>
    <col min="6913" max="6920" width="0" style="751" hidden="1" customWidth="1"/>
    <col min="6921" max="6921" width="3.75" style="751" customWidth="1"/>
    <col min="6922" max="6922" width="3.875" style="751" customWidth="1"/>
    <col min="6923" max="6923" width="3.75" style="751" customWidth="1"/>
    <col min="6924" max="6924" width="12.75" style="751" customWidth="1"/>
    <col min="6925" max="6925" width="52.75" style="751" customWidth="1"/>
    <col min="6926" max="6929" width="0" style="751" hidden="1" customWidth="1"/>
    <col min="6930" max="6930" width="12.25" style="751" customWidth="1"/>
    <col min="6931" max="6931" width="6.375" style="751" customWidth="1"/>
    <col min="6932" max="6932" width="12.25" style="751" customWidth="1"/>
    <col min="6933" max="6933" width="0" style="751" hidden="1" customWidth="1"/>
    <col min="6934" max="6934" width="3.75" style="751" customWidth="1"/>
    <col min="6935" max="6935" width="11.125" style="751" bestFit="1" customWidth="1"/>
    <col min="6936" max="6937" width="10.625" style="751"/>
    <col min="6938" max="6938" width="11.125" style="751" customWidth="1"/>
    <col min="6939" max="7168" width="10.625" style="751"/>
    <col min="7169" max="7176" width="0" style="751" hidden="1" customWidth="1"/>
    <col min="7177" max="7177" width="3.75" style="751" customWidth="1"/>
    <col min="7178" max="7178" width="3.875" style="751" customWidth="1"/>
    <col min="7179" max="7179" width="3.75" style="751" customWidth="1"/>
    <col min="7180" max="7180" width="12.75" style="751" customWidth="1"/>
    <col min="7181" max="7181" width="52.75" style="751" customWidth="1"/>
    <col min="7182" max="7185" width="0" style="751" hidden="1" customWidth="1"/>
    <col min="7186" max="7186" width="12.25" style="751" customWidth="1"/>
    <col min="7187" max="7187" width="6.375" style="751" customWidth="1"/>
    <col min="7188" max="7188" width="12.25" style="751" customWidth="1"/>
    <col min="7189" max="7189" width="0" style="751" hidden="1" customWidth="1"/>
    <col min="7190" max="7190" width="3.75" style="751" customWidth="1"/>
    <col min="7191" max="7191" width="11.125" style="751" bestFit="1" customWidth="1"/>
    <col min="7192" max="7193" width="10.625" style="751"/>
    <col min="7194" max="7194" width="11.125" style="751" customWidth="1"/>
    <col min="7195" max="7424" width="10.625" style="751"/>
    <col min="7425" max="7432" width="0" style="751" hidden="1" customWidth="1"/>
    <col min="7433" max="7433" width="3.75" style="751" customWidth="1"/>
    <col min="7434" max="7434" width="3.875" style="751" customWidth="1"/>
    <col min="7435" max="7435" width="3.75" style="751" customWidth="1"/>
    <col min="7436" max="7436" width="12.75" style="751" customWidth="1"/>
    <col min="7437" max="7437" width="52.75" style="751" customWidth="1"/>
    <col min="7438" max="7441" width="0" style="751" hidden="1" customWidth="1"/>
    <col min="7442" max="7442" width="12.25" style="751" customWidth="1"/>
    <col min="7443" max="7443" width="6.375" style="751" customWidth="1"/>
    <col min="7444" max="7444" width="12.25" style="751" customWidth="1"/>
    <col min="7445" max="7445" width="0" style="751" hidden="1" customWidth="1"/>
    <col min="7446" max="7446" width="3.75" style="751" customWidth="1"/>
    <col min="7447" max="7447" width="11.125" style="751" bestFit="1" customWidth="1"/>
    <col min="7448" max="7449" width="10.625" style="751"/>
    <col min="7450" max="7450" width="11.125" style="751" customWidth="1"/>
    <col min="7451" max="7680" width="10.625" style="751"/>
    <col min="7681" max="7688" width="0" style="751" hidden="1" customWidth="1"/>
    <col min="7689" max="7689" width="3.75" style="751" customWidth="1"/>
    <col min="7690" max="7690" width="3.875" style="751" customWidth="1"/>
    <col min="7691" max="7691" width="3.75" style="751" customWidth="1"/>
    <col min="7692" max="7692" width="12.75" style="751" customWidth="1"/>
    <col min="7693" max="7693" width="52.75" style="751" customWidth="1"/>
    <col min="7694" max="7697" width="0" style="751" hidden="1" customWidth="1"/>
    <col min="7698" max="7698" width="12.25" style="751" customWidth="1"/>
    <col min="7699" max="7699" width="6.375" style="751" customWidth="1"/>
    <col min="7700" max="7700" width="12.25" style="751" customWidth="1"/>
    <col min="7701" max="7701" width="0" style="751" hidden="1" customWidth="1"/>
    <col min="7702" max="7702" width="3.75" style="751" customWidth="1"/>
    <col min="7703" max="7703" width="11.125" style="751" bestFit="1" customWidth="1"/>
    <col min="7704" max="7705" width="10.625" style="751"/>
    <col min="7706" max="7706" width="11.125" style="751" customWidth="1"/>
    <col min="7707" max="7936" width="10.625" style="751"/>
    <col min="7937" max="7944" width="0" style="751" hidden="1" customWidth="1"/>
    <col min="7945" max="7945" width="3.75" style="751" customWidth="1"/>
    <col min="7946" max="7946" width="3.875" style="751" customWidth="1"/>
    <col min="7947" max="7947" width="3.75" style="751" customWidth="1"/>
    <col min="7948" max="7948" width="12.75" style="751" customWidth="1"/>
    <col min="7949" max="7949" width="52.75" style="751" customWidth="1"/>
    <col min="7950" max="7953" width="0" style="751" hidden="1" customWidth="1"/>
    <col min="7954" max="7954" width="12.25" style="751" customWidth="1"/>
    <col min="7955" max="7955" width="6.375" style="751" customWidth="1"/>
    <col min="7956" max="7956" width="12.25" style="751" customWidth="1"/>
    <col min="7957" max="7957" width="0" style="751" hidden="1" customWidth="1"/>
    <col min="7958" max="7958" width="3.75" style="751" customWidth="1"/>
    <col min="7959" max="7959" width="11.125" style="751" bestFit="1" customWidth="1"/>
    <col min="7960" max="7961" width="10.625" style="751"/>
    <col min="7962" max="7962" width="11.125" style="751" customWidth="1"/>
    <col min="7963" max="8192" width="10.625" style="751"/>
    <col min="8193" max="8200" width="0" style="751" hidden="1" customWidth="1"/>
    <col min="8201" max="8201" width="3.75" style="751" customWidth="1"/>
    <col min="8202" max="8202" width="3.875" style="751" customWidth="1"/>
    <col min="8203" max="8203" width="3.75" style="751" customWidth="1"/>
    <col min="8204" max="8204" width="12.75" style="751" customWidth="1"/>
    <col min="8205" max="8205" width="52.75" style="751" customWidth="1"/>
    <col min="8206" max="8209" width="0" style="751" hidden="1" customWidth="1"/>
    <col min="8210" max="8210" width="12.25" style="751" customWidth="1"/>
    <col min="8211" max="8211" width="6.375" style="751" customWidth="1"/>
    <col min="8212" max="8212" width="12.25" style="751" customWidth="1"/>
    <col min="8213" max="8213" width="0" style="751" hidden="1" customWidth="1"/>
    <col min="8214" max="8214" width="3.75" style="751" customWidth="1"/>
    <col min="8215" max="8215" width="11.125" style="751" bestFit="1" customWidth="1"/>
    <col min="8216" max="8217" width="10.625" style="751"/>
    <col min="8218" max="8218" width="11.125" style="751" customWidth="1"/>
    <col min="8219" max="8448" width="10.625" style="751"/>
    <col min="8449" max="8456" width="0" style="751" hidden="1" customWidth="1"/>
    <col min="8457" max="8457" width="3.75" style="751" customWidth="1"/>
    <col min="8458" max="8458" width="3.875" style="751" customWidth="1"/>
    <col min="8459" max="8459" width="3.75" style="751" customWidth="1"/>
    <col min="8460" max="8460" width="12.75" style="751" customWidth="1"/>
    <col min="8461" max="8461" width="52.75" style="751" customWidth="1"/>
    <col min="8462" max="8465" width="0" style="751" hidden="1" customWidth="1"/>
    <col min="8466" max="8466" width="12.25" style="751" customWidth="1"/>
    <col min="8467" max="8467" width="6.375" style="751" customWidth="1"/>
    <col min="8468" max="8468" width="12.25" style="751" customWidth="1"/>
    <col min="8469" max="8469" width="0" style="751" hidden="1" customWidth="1"/>
    <col min="8470" max="8470" width="3.75" style="751" customWidth="1"/>
    <col min="8471" max="8471" width="11.125" style="751" bestFit="1" customWidth="1"/>
    <col min="8472" max="8473" width="10.625" style="751"/>
    <col min="8474" max="8474" width="11.125" style="751" customWidth="1"/>
    <col min="8475" max="8704" width="10.625" style="751"/>
    <col min="8705" max="8712" width="0" style="751" hidden="1" customWidth="1"/>
    <col min="8713" max="8713" width="3.75" style="751" customWidth="1"/>
    <col min="8714" max="8714" width="3.875" style="751" customWidth="1"/>
    <col min="8715" max="8715" width="3.75" style="751" customWidth="1"/>
    <col min="8716" max="8716" width="12.75" style="751" customWidth="1"/>
    <col min="8717" max="8717" width="52.75" style="751" customWidth="1"/>
    <col min="8718" max="8721" width="0" style="751" hidden="1" customWidth="1"/>
    <col min="8722" max="8722" width="12.25" style="751" customWidth="1"/>
    <col min="8723" max="8723" width="6.375" style="751" customWidth="1"/>
    <col min="8724" max="8724" width="12.25" style="751" customWidth="1"/>
    <col min="8725" max="8725" width="0" style="751" hidden="1" customWidth="1"/>
    <col min="8726" max="8726" width="3.75" style="751" customWidth="1"/>
    <col min="8727" max="8727" width="11.125" style="751" bestFit="1" customWidth="1"/>
    <col min="8728" max="8729" width="10.625" style="751"/>
    <col min="8730" max="8730" width="11.125" style="751" customWidth="1"/>
    <col min="8731" max="8960" width="10.625" style="751"/>
    <col min="8961" max="8968" width="0" style="751" hidden="1" customWidth="1"/>
    <col min="8969" max="8969" width="3.75" style="751" customWidth="1"/>
    <col min="8970" max="8970" width="3.875" style="751" customWidth="1"/>
    <col min="8971" max="8971" width="3.75" style="751" customWidth="1"/>
    <col min="8972" max="8972" width="12.75" style="751" customWidth="1"/>
    <col min="8973" max="8973" width="52.75" style="751" customWidth="1"/>
    <col min="8974" max="8977" width="0" style="751" hidden="1" customWidth="1"/>
    <col min="8978" max="8978" width="12.25" style="751" customWidth="1"/>
    <col min="8979" max="8979" width="6.375" style="751" customWidth="1"/>
    <col min="8980" max="8980" width="12.25" style="751" customWidth="1"/>
    <col min="8981" max="8981" width="0" style="751" hidden="1" customWidth="1"/>
    <col min="8982" max="8982" width="3.75" style="751" customWidth="1"/>
    <col min="8983" max="8983" width="11.125" style="751" bestFit="1" customWidth="1"/>
    <col min="8984" max="8985" width="10.625" style="751"/>
    <col min="8986" max="8986" width="11.125" style="751" customWidth="1"/>
    <col min="8987" max="9216" width="10.625" style="751"/>
    <col min="9217" max="9224" width="0" style="751" hidden="1" customWidth="1"/>
    <col min="9225" max="9225" width="3.75" style="751" customWidth="1"/>
    <col min="9226" max="9226" width="3.875" style="751" customWidth="1"/>
    <col min="9227" max="9227" width="3.75" style="751" customWidth="1"/>
    <col min="9228" max="9228" width="12.75" style="751" customWidth="1"/>
    <col min="9229" max="9229" width="52.75" style="751" customWidth="1"/>
    <col min="9230" max="9233" width="0" style="751" hidden="1" customWidth="1"/>
    <col min="9234" max="9234" width="12.25" style="751" customWidth="1"/>
    <col min="9235" max="9235" width="6.375" style="751" customWidth="1"/>
    <col min="9236" max="9236" width="12.25" style="751" customWidth="1"/>
    <col min="9237" max="9237" width="0" style="751" hidden="1" customWidth="1"/>
    <col min="9238" max="9238" width="3.75" style="751" customWidth="1"/>
    <col min="9239" max="9239" width="11.125" style="751" bestFit="1" customWidth="1"/>
    <col min="9240" max="9241" width="10.625" style="751"/>
    <col min="9242" max="9242" width="11.125" style="751" customWidth="1"/>
    <col min="9243" max="9472" width="10.625" style="751"/>
    <col min="9473" max="9480" width="0" style="751" hidden="1" customWidth="1"/>
    <col min="9481" max="9481" width="3.75" style="751" customWidth="1"/>
    <col min="9482" max="9482" width="3.875" style="751" customWidth="1"/>
    <col min="9483" max="9483" width="3.75" style="751" customWidth="1"/>
    <col min="9484" max="9484" width="12.75" style="751" customWidth="1"/>
    <col min="9485" max="9485" width="52.75" style="751" customWidth="1"/>
    <col min="9486" max="9489" width="0" style="751" hidden="1" customWidth="1"/>
    <col min="9490" max="9490" width="12.25" style="751" customWidth="1"/>
    <col min="9491" max="9491" width="6.375" style="751" customWidth="1"/>
    <col min="9492" max="9492" width="12.25" style="751" customWidth="1"/>
    <col min="9493" max="9493" width="0" style="751" hidden="1" customWidth="1"/>
    <col min="9494" max="9494" width="3.75" style="751" customWidth="1"/>
    <col min="9495" max="9495" width="11.125" style="751" bestFit="1" customWidth="1"/>
    <col min="9496" max="9497" width="10.625" style="751"/>
    <col min="9498" max="9498" width="11.125" style="751" customWidth="1"/>
    <col min="9499" max="9728" width="10.625" style="751"/>
    <col min="9729" max="9736" width="0" style="751" hidden="1" customWidth="1"/>
    <col min="9737" max="9737" width="3.75" style="751" customWidth="1"/>
    <col min="9738" max="9738" width="3.875" style="751" customWidth="1"/>
    <col min="9739" max="9739" width="3.75" style="751" customWidth="1"/>
    <col min="9740" max="9740" width="12.75" style="751" customWidth="1"/>
    <col min="9741" max="9741" width="52.75" style="751" customWidth="1"/>
    <col min="9742" max="9745" width="0" style="751" hidden="1" customWidth="1"/>
    <col min="9746" max="9746" width="12.25" style="751" customWidth="1"/>
    <col min="9747" max="9747" width="6.375" style="751" customWidth="1"/>
    <col min="9748" max="9748" width="12.25" style="751" customWidth="1"/>
    <col min="9749" max="9749" width="0" style="751" hidden="1" customWidth="1"/>
    <col min="9750" max="9750" width="3.75" style="751" customWidth="1"/>
    <col min="9751" max="9751" width="11.125" style="751" bestFit="1" customWidth="1"/>
    <col min="9752" max="9753" width="10.625" style="751"/>
    <col min="9754" max="9754" width="11.125" style="751" customWidth="1"/>
    <col min="9755" max="9984" width="10.625" style="751"/>
    <col min="9985" max="9992" width="0" style="751" hidden="1" customWidth="1"/>
    <col min="9993" max="9993" width="3.75" style="751" customWidth="1"/>
    <col min="9994" max="9994" width="3.875" style="751" customWidth="1"/>
    <col min="9995" max="9995" width="3.75" style="751" customWidth="1"/>
    <col min="9996" max="9996" width="12.75" style="751" customWidth="1"/>
    <col min="9997" max="9997" width="52.75" style="751" customWidth="1"/>
    <col min="9998" max="10001" width="0" style="751" hidden="1" customWidth="1"/>
    <col min="10002" max="10002" width="12.25" style="751" customWidth="1"/>
    <col min="10003" max="10003" width="6.375" style="751" customWidth="1"/>
    <col min="10004" max="10004" width="12.25" style="751" customWidth="1"/>
    <col min="10005" max="10005" width="0" style="751" hidden="1" customWidth="1"/>
    <col min="10006" max="10006" width="3.75" style="751" customWidth="1"/>
    <col min="10007" max="10007" width="11.125" style="751" bestFit="1" customWidth="1"/>
    <col min="10008" max="10009" width="10.625" style="751"/>
    <col min="10010" max="10010" width="11.125" style="751" customWidth="1"/>
    <col min="10011" max="10240" width="10.625" style="751"/>
    <col min="10241" max="10248" width="0" style="751" hidden="1" customWidth="1"/>
    <col min="10249" max="10249" width="3.75" style="751" customWidth="1"/>
    <col min="10250" max="10250" width="3.875" style="751" customWidth="1"/>
    <col min="10251" max="10251" width="3.75" style="751" customWidth="1"/>
    <col min="10252" max="10252" width="12.75" style="751" customWidth="1"/>
    <col min="10253" max="10253" width="52.75" style="751" customWidth="1"/>
    <col min="10254" max="10257" width="0" style="751" hidden="1" customWidth="1"/>
    <col min="10258" max="10258" width="12.25" style="751" customWidth="1"/>
    <col min="10259" max="10259" width="6.375" style="751" customWidth="1"/>
    <col min="10260" max="10260" width="12.25" style="751" customWidth="1"/>
    <col min="10261" max="10261" width="0" style="751" hidden="1" customWidth="1"/>
    <col min="10262" max="10262" width="3.75" style="751" customWidth="1"/>
    <col min="10263" max="10263" width="11.125" style="751" bestFit="1" customWidth="1"/>
    <col min="10264" max="10265" width="10.625" style="751"/>
    <col min="10266" max="10266" width="11.125" style="751" customWidth="1"/>
    <col min="10267" max="10496" width="10.625" style="751"/>
    <col min="10497" max="10504" width="0" style="751" hidden="1" customWidth="1"/>
    <col min="10505" max="10505" width="3.75" style="751" customWidth="1"/>
    <col min="10506" max="10506" width="3.875" style="751" customWidth="1"/>
    <col min="10507" max="10507" width="3.75" style="751" customWidth="1"/>
    <col min="10508" max="10508" width="12.75" style="751" customWidth="1"/>
    <col min="10509" max="10509" width="52.75" style="751" customWidth="1"/>
    <col min="10510" max="10513" width="0" style="751" hidden="1" customWidth="1"/>
    <col min="10514" max="10514" width="12.25" style="751" customWidth="1"/>
    <col min="10515" max="10515" width="6.375" style="751" customWidth="1"/>
    <col min="10516" max="10516" width="12.25" style="751" customWidth="1"/>
    <col min="10517" max="10517" width="0" style="751" hidden="1" customWidth="1"/>
    <col min="10518" max="10518" width="3.75" style="751" customWidth="1"/>
    <col min="10519" max="10519" width="11.125" style="751" bestFit="1" customWidth="1"/>
    <col min="10520" max="10521" width="10.625" style="751"/>
    <col min="10522" max="10522" width="11.125" style="751" customWidth="1"/>
    <col min="10523" max="10752" width="10.625" style="751"/>
    <col min="10753" max="10760" width="0" style="751" hidden="1" customWidth="1"/>
    <col min="10761" max="10761" width="3.75" style="751" customWidth="1"/>
    <col min="10762" max="10762" width="3.875" style="751" customWidth="1"/>
    <col min="10763" max="10763" width="3.75" style="751" customWidth="1"/>
    <col min="10764" max="10764" width="12.75" style="751" customWidth="1"/>
    <col min="10765" max="10765" width="52.75" style="751" customWidth="1"/>
    <col min="10766" max="10769" width="0" style="751" hidden="1" customWidth="1"/>
    <col min="10770" max="10770" width="12.25" style="751" customWidth="1"/>
    <col min="10771" max="10771" width="6.375" style="751" customWidth="1"/>
    <col min="10772" max="10772" width="12.25" style="751" customWidth="1"/>
    <col min="10773" max="10773" width="0" style="751" hidden="1" customWidth="1"/>
    <col min="10774" max="10774" width="3.75" style="751" customWidth="1"/>
    <col min="10775" max="10775" width="11.125" style="751" bestFit="1" customWidth="1"/>
    <col min="10776" max="10777" width="10.625" style="751"/>
    <col min="10778" max="10778" width="11.125" style="751" customWidth="1"/>
    <col min="10779" max="11008" width="10.625" style="751"/>
    <col min="11009" max="11016" width="0" style="751" hidden="1" customWidth="1"/>
    <col min="11017" max="11017" width="3.75" style="751" customWidth="1"/>
    <col min="11018" max="11018" width="3.875" style="751" customWidth="1"/>
    <col min="11019" max="11019" width="3.75" style="751" customWidth="1"/>
    <col min="11020" max="11020" width="12.75" style="751" customWidth="1"/>
    <col min="11021" max="11021" width="52.75" style="751" customWidth="1"/>
    <col min="11022" max="11025" width="0" style="751" hidden="1" customWidth="1"/>
    <col min="11026" max="11026" width="12.25" style="751" customWidth="1"/>
    <col min="11027" max="11027" width="6.375" style="751" customWidth="1"/>
    <col min="11028" max="11028" width="12.25" style="751" customWidth="1"/>
    <col min="11029" max="11029" width="0" style="751" hidden="1" customWidth="1"/>
    <col min="11030" max="11030" width="3.75" style="751" customWidth="1"/>
    <col min="11031" max="11031" width="11.125" style="751" bestFit="1" customWidth="1"/>
    <col min="11032" max="11033" width="10.625" style="751"/>
    <col min="11034" max="11034" width="11.125" style="751" customWidth="1"/>
    <col min="11035" max="11264" width="10.625" style="751"/>
    <col min="11265" max="11272" width="0" style="751" hidden="1" customWidth="1"/>
    <col min="11273" max="11273" width="3.75" style="751" customWidth="1"/>
    <col min="11274" max="11274" width="3.875" style="751" customWidth="1"/>
    <col min="11275" max="11275" width="3.75" style="751" customWidth="1"/>
    <col min="11276" max="11276" width="12.75" style="751" customWidth="1"/>
    <col min="11277" max="11277" width="52.75" style="751" customWidth="1"/>
    <col min="11278" max="11281" width="0" style="751" hidden="1" customWidth="1"/>
    <col min="11282" max="11282" width="12.25" style="751" customWidth="1"/>
    <col min="11283" max="11283" width="6.375" style="751" customWidth="1"/>
    <col min="11284" max="11284" width="12.25" style="751" customWidth="1"/>
    <col min="11285" max="11285" width="0" style="751" hidden="1" customWidth="1"/>
    <col min="11286" max="11286" width="3.75" style="751" customWidth="1"/>
    <col min="11287" max="11287" width="11.125" style="751" bestFit="1" customWidth="1"/>
    <col min="11288" max="11289" width="10.625" style="751"/>
    <col min="11290" max="11290" width="11.125" style="751" customWidth="1"/>
    <col min="11291" max="11520" width="10.625" style="751"/>
    <col min="11521" max="11528" width="0" style="751" hidden="1" customWidth="1"/>
    <col min="11529" max="11529" width="3.75" style="751" customWidth="1"/>
    <col min="11530" max="11530" width="3.875" style="751" customWidth="1"/>
    <col min="11531" max="11531" width="3.75" style="751" customWidth="1"/>
    <col min="11532" max="11532" width="12.75" style="751" customWidth="1"/>
    <col min="11533" max="11533" width="52.75" style="751" customWidth="1"/>
    <col min="11534" max="11537" width="0" style="751" hidden="1" customWidth="1"/>
    <col min="11538" max="11538" width="12.25" style="751" customWidth="1"/>
    <col min="11539" max="11539" width="6.375" style="751" customWidth="1"/>
    <col min="11540" max="11540" width="12.25" style="751" customWidth="1"/>
    <col min="11541" max="11541" width="0" style="751" hidden="1" customWidth="1"/>
    <col min="11542" max="11542" width="3.75" style="751" customWidth="1"/>
    <col min="11543" max="11543" width="11.125" style="751" bestFit="1" customWidth="1"/>
    <col min="11544" max="11545" width="10.625" style="751"/>
    <col min="11546" max="11546" width="11.125" style="751" customWidth="1"/>
    <col min="11547" max="11776" width="10.625" style="751"/>
    <col min="11777" max="11784" width="0" style="751" hidden="1" customWidth="1"/>
    <col min="11785" max="11785" width="3.75" style="751" customWidth="1"/>
    <col min="11786" max="11786" width="3.875" style="751" customWidth="1"/>
    <col min="11787" max="11787" width="3.75" style="751" customWidth="1"/>
    <col min="11788" max="11788" width="12.75" style="751" customWidth="1"/>
    <col min="11789" max="11789" width="52.75" style="751" customWidth="1"/>
    <col min="11790" max="11793" width="0" style="751" hidden="1" customWidth="1"/>
    <col min="11794" max="11794" width="12.25" style="751" customWidth="1"/>
    <col min="11795" max="11795" width="6.375" style="751" customWidth="1"/>
    <col min="11796" max="11796" width="12.25" style="751" customWidth="1"/>
    <col min="11797" max="11797" width="0" style="751" hidden="1" customWidth="1"/>
    <col min="11798" max="11798" width="3.75" style="751" customWidth="1"/>
    <col min="11799" max="11799" width="11.125" style="751" bestFit="1" customWidth="1"/>
    <col min="11800" max="11801" width="10.625" style="751"/>
    <col min="11802" max="11802" width="11.125" style="751" customWidth="1"/>
    <col min="11803" max="12032" width="10.625" style="751"/>
    <col min="12033" max="12040" width="0" style="751" hidden="1" customWidth="1"/>
    <col min="12041" max="12041" width="3.75" style="751" customWidth="1"/>
    <col min="12042" max="12042" width="3.875" style="751" customWidth="1"/>
    <col min="12043" max="12043" width="3.75" style="751" customWidth="1"/>
    <col min="12044" max="12044" width="12.75" style="751" customWidth="1"/>
    <col min="12045" max="12045" width="52.75" style="751" customWidth="1"/>
    <col min="12046" max="12049" width="0" style="751" hidden="1" customWidth="1"/>
    <col min="12050" max="12050" width="12.25" style="751" customWidth="1"/>
    <col min="12051" max="12051" width="6.375" style="751" customWidth="1"/>
    <col min="12052" max="12052" width="12.25" style="751" customWidth="1"/>
    <col min="12053" max="12053" width="0" style="751" hidden="1" customWidth="1"/>
    <col min="12054" max="12054" width="3.75" style="751" customWidth="1"/>
    <col min="12055" max="12055" width="11.125" style="751" bestFit="1" customWidth="1"/>
    <col min="12056" max="12057" width="10.625" style="751"/>
    <col min="12058" max="12058" width="11.125" style="751" customWidth="1"/>
    <col min="12059" max="12288" width="10.625" style="751"/>
    <col min="12289" max="12296" width="0" style="751" hidden="1" customWidth="1"/>
    <col min="12297" max="12297" width="3.75" style="751" customWidth="1"/>
    <col min="12298" max="12298" width="3.875" style="751" customWidth="1"/>
    <col min="12299" max="12299" width="3.75" style="751" customWidth="1"/>
    <col min="12300" max="12300" width="12.75" style="751" customWidth="1"/>
    <col min="12301" max="12301" width="52.75" style="751" customWidth="1"/>
    <col min="12302" max="12305" width="0" style="751" hidden="1" customWidth="1"/>
    <col min="12306" max="12306" width="12.25" style="751" customWidth="1"/>
    <col min="12307" max="12307" width="6.375" style="751" customWidth="1"/>
    <col min="12308" max="12308" width="12.25" style="751" customWidth="1"/>
    <col min="12309" max="12309" width="0" style="751" hidden="1" customWidth="1"/>
    <col min="12310" max="12310" width="3.75" style="751" customWidth="1"/>
    <col min="12311" max="12311" width="11.125" style="751" bestFit="1" customWidth="1"/>
    <col min="12312" max="12313" width="10.625" style="751"/>
    <col min="12314" max="12314" width="11.125" style="751" customWidth="1"/>
    <col min="12315" max="12544" width="10.625" style="751"/>
    <col min="12545" max="12552" width="0" style="751" hidden="1" customWidth="1"/>
    <col min="12553" max="12553" width="3.75" style="751" customWidth="1"/>
    <col min="12554" max="12554" width="3.875" style="751" customWidth="1"/>
    <col min="12555" max="12555" width="3.75" style="751" customWidth="1"/>
    <col min="12556" max="12556" width="12.75" style="751" customWidth="1"/>
    <col min="12557" max="12557" width="52.75" style="751" customWidth="1"/>
    <col min="12558" max="12561" width="0" style="751" hidden="1" customWidth="1"/>
    <col min="12562" max="12562" width="12.25" style="751" customWidth="1"/>
    <col min="12563" max="12563" width="6.375" style="751" customWidth="1"/>
    <col min="12564" max="12564" width="12.25" style="751" customWidth="1"/>
    <col min="12565" max="12565" width="0" style="751" hidden="1" customWidth="1"/>
    <col min="12566" max="12566" width="3.75" style="751" customWidth="1"/>
    <col min="12567" max="12567" width="11.125" style="751" bestFit="1" customWidth="1"/>
    <col min="12568" max="12569" width="10.625" style="751"/>
    <col min="12570" max="12570" width="11.125" style="751" customWidth="1"/>
    <col min="12571" max="12800" width="10.625" style="751"/>
    <col min="12801" max="12808" width="0" style="751" hidden="1" customWidth="1"/>
    <col min="12809" max="12809" width="3.75" style="751" customWidth="1"/>
    <col min="12810" max="12810" width="3.875" style="751" customWidth="1"/>
    <col min="12811" max="12811" width="3.75" style="751" customWidth="1"/>
    <col min="12812" max="12812" width="12.75" style="751" customWidth="1"/>
    <col min="12813" max="12813" width="52.75" style="751" customWidth="1"/>
    <col min="12814" max="12817" width="0" style="751" hidden="1" customWidth="1"/>
    <col min="12818" max="12818" width="12.25" style="751" customWidth="1"/>
    <col min="12819" max="12819" width="6.375" style="751" customWidth="1"/>
    <col min="12820" max="12820" width="12.25" style="751" customWidth="1"/>
    <col min="12821" max="12821" width="0" style="751" hidden="1" customWidth="1"/>
    <col min="12822" max="12822" width="3.75" style="751" customWidth="1"/>
    <col min="12823" max="12823" width="11.125" style="751" bestFit="1" customWidth="1"/>
    <col min="12824" max="12825" width="10.625" style="751"/>
    <col min="12826" max="12826" width="11.125" style="751" customWidth="1"/>
    <col min="12827" max="13056" width="10.625" style="751"/>
    <col min="13057" max="13064" width="0" style="751" hidden="1" customWidth="1"/>
    <col min="13065" max="13065" width="3.75" style="751" customWidth="1"/>
    <col min="13066" max="13066" width="3.875" style="751" customWidth="1"/>
    <col min="13067" max="13067" width="3.75" style="751" customWidth="1"/>
    <col min="13068" max="13068" width="12.75" style="751" customWidth="1"/>
    <col min="13069" max="13069" width="52.75" style="751" customWidth="1"/>
    <col min="13070" max="13073" width="0" style="751" hidden="1" customWidth="1"/>
    <col min="13074" max="13074" width="12.25" style="751" customWidth="1"/>
    <col min="13075" max="13075" width="6.375" style="751" customWidth="1"/>
    <col min="13076" max="13076" width="12.25" style="751" customWidth="1"/>
    <col min="13077" max="13077" width="0" style="751" hidden="1" customWidth="1"/>
    <col min="13078" max="13078" width="3.75" style="751" customWidth="1"/>
    <col min="13079" max="13079" width="11.125" style="751" bestFit="1" customWidth="1"/>
    <col min="13080" max="13081" width="10.625" style="751"/>
    <col min="13082" max="13082" width="11.125" style="751" customWidth="1"/>
    <col min="13083" max="13312" width="10.625" style="751"/>
    <col min="13313" max="13320" width="0" style="751" hidden="1" customWidth="1"/>
    <col min="13321" max="13321" width="3.75" style="751" customWidth="1"/>
    <col min="13322" max="13322" width="3.875" style="751" customWidth="1"/>
    <col min="13323" max="13323" width="3.75" style="751" customWidth="1"/>
    <col min="13324" max="13324" width="12.75" style="751" customWidth="1"/>
    <col min="13325" max="13325" width="52.75" style="751" customWidth="1"/>
    <col min="13326" max="13329" width="0" style="751" hidden="1" customWidth="1"/>
    <col min="13330" max="13330" width="12.25" style="751" customWidth="1"/>
    <col min="13331" max="13331" width="6.375" style="751" customWidth="1"/>
    <col min="13332" max="13332" width="12.25" style="751" customWidth="1"/>
    <col min="13333" max="13333" width="0" style="751" hidden="1" customWidth="1"/>
    <col min="13334" max="13334" width="3.75" style="751" customWidth="1"/>
    <col min="13335" max="13335" width="11.125" style="751" bestFit="1" customWidth="1"/>
    <col min="13336" max="13337" width="10.625" style="751"/>
    <col min="13338" max="13338" width="11.125" style="751" customWidth="1"/>
    <col min="13339" max="13568" width="10.625" style="751"/>
    <col min="13569" max="13576" width="0" style="751" hidden="1" customWidth="1"/>
    <col min="13577" max="13577" width="3.75" style="751" customWidth="1"/>
    <col min="13578" max="13578" width="3.875" style="751" customWidth="1"/>
    <col min="13579" max="13579" width="3.75" style="751" customWidth="1"/>
    <col min="13580" max="13580" width="12.75" style="751" customWidth="1"/>
    <col min="13581" max="13581" width="52.75" style="751" customWidth="1"/>
    <col min="13582" max="13585" width="0" style="751" hidden="1" customWidth="1"/>
    <col min="13586" max="13586" width="12.25" style="751" customWidth="1"/>
    <col min="13587" max="13587" width="6.375" style="751" customWidth="1"/>
    <col min="13588" max="13588" width="12.25" style="751" customWidth="1"/>
    <col min="13589" max="13589" width="0" style="751" hidden="1" customWidth="1"/>
    <col min="13590" max="13590" width="3.75" style="751" customWidth="1"/>
    <col min="13591" max="13591" width="11.125" style="751" bestFit="1" customWidth="1"/>
    <col min="13592" max="13593" width="10.625" style="751"/>
    <col min="13594" max="13594" width="11.125" style="751" customWidth="1"/>
    <col min="13595" max="13824" width="10.625" style="751"/>
    <col min="13825" max="13832" width="0" style="751" hidden="1" customWidth="1"/>
    <col min="13833" max="13833" width="3.75" style="751" customWidth="1"/>
    <col min="13834" max="13834" width="3.875" style="751" customWidth="1"/>
    <col min="13835" max="13835" width="3.75" style="751" customWidth="1"/>
    <col min="13836" max="13836" width="12.75" style="751" customWidth="1"/>
    <col min="13837" max="13837" width="52.75" style="751" customWidth="1"/>
    <col min="13838" max="13841" width="0" style="751" hidden="1" customWidth="1"/>
    <col min="13842" max="13842" width="12.25" style="751" customWidth="1"/>
    <col min="13843" max="13843" width="6.375" style="751" customWidth="1"/>
    <col min="13844" max="13844" width="12.25" style="751" customWidth="1"/>
    <col min="13845" max="13845" width="0" style="751" hidden="1" customWidth="1"/>
    <col min="13846" max="13846" width="3.75" style="751" customWidth="1"/>
    <col min="13847" max="13847" width="11.125" style="751" bestFit="1" customWidth="1"/>
    <col min="13848" max="13849" width="10.625" style="751"/>
    <col min="13850" max="13850" width="11.125" style="751" customWidth="1"/>
    <col min="13851" max="14080" width="10.625" style="751"/>
    <col min="14081" max="14088" width="0" style="751" hidden="1" customWidth="1"/>
    <col min="14089" max="14089" width="3.75" style="751" customWidth="1"/>
    <col min="14090" max="14090" width="3.875" style="751" customWidth="1"/>
    <col min="14091" max="14091" width="3.75" style="751" customWidth="1"/>
    <col min="14092" max="14092" width="12.75" style="751" customWidth="1"/>
    <col min="14093" max="14093" width="52.75" style="751" customWidth="1"/>
    <col min="14094" max="14097" width="0" style="751" hidden="1" customWidth="1"/>
    <col min="14098" max="14098" width="12.25" style="751" customWidth="1"/>
    <col min="14099" max="14099" width="6.375" style="751" customWidth="1"/>
    <col min="14100" max="14100" width="12.25" style="751" customWidth="1"/>
    <col min="14101" max="14101" width="0" style="751" hidden="1" customWidth="1"/>
    <col min="14102" max="14102" width="3.75" style="751" customWidth="1"/>
    <col min="14103" max="14103" width="11.125" style="751" bestFit="1" customWidth="1"/>
    <col min="14104" max="14105" width="10.625" style="751"/>
    <col min="14106" max="14106" width="11.125" style="751" customWidth="1"/>
    <col min="14107" max="14336" width="10.625" style="751"/>
    <col min="14337" max="14344" width="0" style="751" hidden="1" customWidth="1"/>
    <col min="14345" max="14345" width="3.75" style="751" customWidth="1"/>
    <col min="14346" max="14346" width="3.875" style="751" customWidth="1"/>
    <col min="14347" max="14347" width="3.75" style="751" customWidth="1"/>
    <col min="14348" max="14348" width="12.75" style="751" customWidth="1"/>
    <col min="14349" max="14349" width="52.75" style="751" customWidth="1"/>
    <col min="14350" max="14353" width="0" style="751" hidden="1" customWidth="1"/>
    <col min="14354" max="14354" width="12.25" style="751" customWidth="1"/>
    <col min="14355" max="14355" width="6.375" style="751" customWidth="1"/>
    <col min="14356" max="14356" width="12.25" style="751" customWidth="1"/>
    <col min="14357" max="14357" width="0" style="751" hidden="1" customWidth="1"/>
    <col min="14358" max="14358" width="3.75" style="751" customWidth="1"/>
    <col min="14359" max="14359" width="11.125" style="751" bestFit="1" customWidth="1"/>
    <col min="14360" max="14361" width="10.625" style="751"/>
    <col min="14362" max="14362" width="11.125" style="751" customWidth="1"/>
    <col min="14363" max="14592" width="10.625" style="751"/>
    <col min="14593" max="14600" width="0" style="751" hidden="1" customWidth="1"/>
    <col min="14601" max="14601" width="3.75" style="751" customWidth="1"/>
    <col min="14602" max="14602" width="3.875" style="751" customWidth="1"/>
    <col min="14603" max="14603" width="3.75" style="751" customWidth="1"/>
    <col min="14604" max="14604" width="12.75" style="751" customWidth="1"/>
    <col min="14605" max="14605" width="52.75" style="751" customWidth="1"/>
    <col min="14606" max="14609" width="0" style="751" hidden="1" customWidth="1"/>
    <col min="14610" max="14610" width="12.25" style="751" customWidth="1"/>
    <col min="14611" max="14611" width="6.375" style="751" customWidth="1"/>
    <col min="14612" max="14612" width="12.25" style="751" customWidth="1"/>
    <col min="14613" max="14613" width="0" style="751" hidden="1" customWidth="1"/>
    <col min="14614" max="14614" width="3.75" style="751" customWidth="1"/>
    <col min="14615" max="14615" width="11.125" style="751" bestFit="1" customWidth="1"/>
    <col min="14616" max="14617" width="10.625" style="751"/>
    <col min="14618" max="14618" width="11.125" style="751" customWidth="1"/>
    <col min="14619" max="14848" width="10.625" style="751"/>
    <col min="14849" max="14856" width="0" style="751" hidden="1" customWidth="1"/>
    <col min="14857" max="14857" width="3.75" style="751" customWidth="1"/>
    <col min="14858" max="14858" width="3.875" style="751" customWidth="1"/>
    <col min="14859" max="14859" width="3.75" style="751" customWidth="1"/>
    <col min="14860" max="14860" width="12.75" style="751" customWidth="1"/>
    <col min="14861" max="14861" width="52.75" style="751" customWidth="1"/>
    <col min="14862" max="14865" width="0" style="751" hidden="1" customWidth="1"/>
    <col min="14866" max="14866" width="12.25" style="751" customWidth="1"/>
    <col min="14867" max="14867" width="6.375" style="751" customWidth="1"/>
    <col min="14868" max="14868" width="12.25" style="751" customWidth="1"/>
    <col min="14869" max="14869" width="0" style="751" hidden="1" customWidth="1"/>
    <col min="14870" max="14870" width="3.75" style="751" customWidth="1"/>
    <col min="14871" max="14871" width="11.125" style="751" bestFit="1" customWidth="1"/>
    <col min="14872" max="14873" width="10.625" style="751"/>
    <col min="14874" max="14874" width="11.125" style="751" customWidth="1"/>
    <col min="14875" max="15104" width="10.625" style="751"/>
    <col min="15105" max="15112" width="0" style="751" hidden="1" customWidth="1"/>
    <col min="15113" max="15113" width="3.75" style="751" customWidth="1"/>
    <col min="15114" max="15114" width="3.875" style="751" customWidth="1"/>
    <col min="15115" max="15115" width="3.75" style="751" customWidth="1"/>
    <col min="15116" max="15116" width="12.75" style="751" customWidth="1"/>
    <col min="15117" max="15117" width="52.75" style="751" customWidth="1"/>
    <col min="15118" max="15121" width="0" style="751" hidden="1" customWidth="1"/>
    <col min="15122" max="15122" width="12.25" style="751" customWidth="1"/>
    <col min="15123" max="15123" width="6.375" style="751" customWidth="1"/>
    <col min="15124" max="15124" width="12.25" style="751" customWidth="1"/>
    <col min="15125" max="15125" width="0" style="751" hidden="1" customWidth="1"/>
    <col min="15126" max="15126" width="3.75" style="751" customWidth="1"/>
    <col min="15127" max="15127" width="11.125" style="751" bestFit="1" customWidth="1"/>
    <col min="15128" max="15129" width="10.625" style="751"/>
    <col min="15130" max="15130" width="11.125" style="751" customWidth="1"/>
    <col min="15131" max="15360" width="10.625" style="751"/>
    <col min="15361" max="15368" width="0" style="751" hidden="1" customWidth="1"/>
    <col min="15369" max="15369" width="3.75" style="751" customWidth="1"/>
    <col min="15370" max="15370" width="3.875" style="751" customWidth="1"/>
    <col min="15371" max="15371" width="3.75" style="751" customWidth="1"/>
    <col min="15372" max="15372" width="12.75" style="751" customWidth="1"/>
    <col min="15373" max="15373" width="52.75" style="751" customWidth="1"/>
    <col min="15374" max="15377" width="0" style="751" hidden="1" customWidth="1"/>
    <col min="15378" max="15378" width="12.25" style="751" customWidth="1"/>
    <col min="15379" max="15379" width="6.375" style="751" customWidth="1"/>
    <col min="15380" max="15380" width="12.25" style="751" customWidth="1"/>
    <col min="15381" max="15381" width="0" style="751" hidden="1" customWidth="1"/>
    <col min="15382" max="15382" width="3.75" style="751" customWidth="1"/>
    <col min="15383" max="15383" width="11.125" style="751" bestFit="1" customWidth="1"/>
    <col min="15384" max="15385" width="10.625" style="751"/>
    <col min="15386" max="15386" width="11.125" style="751" customWidth="1"/>
    <col min="15387" max="15616" width="10.625" style="751"/>
    <col min="15617" max="15624" width="0" style="751" hidden="1" customWidth="1"/>
    <col min="15625" max="15625" width="3.75" style="751" customWidth="1"/>
    <col min="15626" max="15626" width="3.875" style="751" customWidth="1"/>
    <col min="15627" max="15627" width="3.75" style="751" customWidth="1"/>
    <col min="15628" max="15628" width="12.75" style="751" customWidth="1"/>
    <col min="15629" max="15629" width="52.75" style="751" customWidth="1"/>
    <col min="15630" max="15633" width="0" style="751" hidden="1" customWidth="1"/>
    <col min="15634" max="15634" width="12.25" style="751" customWidth="1"/>
    <col min="15635" max="15635" width="6.375" style="751" customWidth="1"/>
    <col min="15636" max="15636" width="12.25" style="751" customWidth="1"/>
    <col min="15637" max="15637" width="0" style="751" hidden="1" customWidth="1"/>
    <col min="15638" max="15638" width="3.75" style="751" customWidth="1"/>
    <col min="15639" max="15639" width="11.125" style="751" bestFit="1" customWidth="1"/>
    <col min="15640" max="15641" width="10.625" style="751"/>
    <col min="15642" max="15642" width="11.125" style="751" customWidth="1"/>
    <col min="15643" max="15872" width="10.625" style="751"/>
    <col min="15873" max="15880" width="0" style="751" hidden="1" customWidth="1"/>
    <col min="15881" max="15881" width="3.75" style="751" customWidth="1"/>
    <col min="15882" max="15882" width="3.875" style="751" customWidth="1"/>
    <col min="15883" max="15883" width="3.75" style="751" customWidth="1"/>
    <col min="15884" max="15884" width="12.75" style="751" customWidth="1"/>
    <col min="15885" max="15885" width="52.75" style="751" customWidth="1"/>
    <col min="15886" max="15889" width="0" style="751" hidden="1" customWidth="1"/>
    <col min="15890" max="15890" width="12.25" style="751" customWidth="1"/>
    <col min="15891" max="15891" width="6.375" style="751" customWidth="1"/>
    <col min="15892" max="15892" width="12.25" style="751" customWidth="1"/>
    <col min="15893" max="15893" width="0" style="751" hidden="1" customWidth="1"/>
    <col min="15894" max="15894" width="3.75" style="751" customWidth="1"/>
    <col min="15895" max="15895" width="11.125" style="751" bestFit="1" customWidth="1"/>
    <col min="15896" max="15897" width="10.625" style="751"/>
    <col min="15898" max="15898" width="11.125" style="751" customWidth="1"/>
    <col min="15899" max="16128" width="10.625" style="751"/>
    <col min="16129" max="16136" width="0" style="751" hidden="1" customWidth="1"/>
    <col min="16137" max="16137" width="3.75" style="751" customWidth="1"/>
    <col min="16138" max="16138" width="3.875" style="751" customWidth="1"/>
    <col min="16139" max="16139" width="3.75" style="751" customWidth="1"/>
    <col min="16140" max="16140" width="12.75" style="751" customWidth="1"/>
    <col min="16141" max="16141" width="52.75" style="751" customWidth="1"/>
    <col min="16142" max="16145" width="0" style="751" hidden="1" customWidth="1"/>
    <col min="16146" max="16146" width="12.25" style="751" customWidth="1"/>
    <col min="16147" max="16147" width="6.375" style="751" customWidth="1"/>
    <col min="16148" max="16148" width="12.25" style="751" customWidth="1"/>
    <col min="16149" max="16149" width="0" style="751" hidden="1" customWidth="1"/>
    <col min="16150" max="16150" width="3.75" style="751" customWidth="1"/>
    <col min="16151" max="16151" width="11.125" style="751" bestFit="1" customWidth="1"/>
    <col min="16152" max="16153" width="10.625" style="751"/>
    <col min="16154" max="16154" width="11.125" style="751" customWidth="1"/>
    <col min="16155" max="16384" width="10.6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2" t="s">
        <v>718</v>
      </c>
      <c r="M5" s="1312"/>
      <c r="N5" s="1312"/>
      <c r="O5" s="1312"/>
      <c r="P5" s="1312"/>
      <c r="Q5" s="1312"/>
      <c r="R5" s="1312"/>
      <c r="S5" s="1312"/>
      <c r="T5" s="1312"/>
      <c r="U5" s="633"/>
    </row>
    <row r="6" spans="1:34" ht="3" customHeight="1">
      <c r="J6" s="652"/>
      <c r="K6" s="652"/>
      <c r="L6" s="717"/>
      <c r="M6" s="717"/>
      <c r="N6" s="717"/>
      <c r="O6" s="718"/>
      <c r="P6" s="718"/>
      <c r="Q6" s="718"/>
      <c r="R6" s="718"/>
      <c r="S6" s="718"/>
      <c r="T6" s="718"/>
      <c r="U6" s="718"/>
      <c r="V6" s="755"/>
    </row>
    <row r="7" spans="1:34" ht="34.200000000000003">
      <c r="J7" s="652"/>
      <c r="K7" s="652"/>
      <c r="L7" s="717"/>
      <c r="M7" s="586" t="s">
        <v>652</v>
      </c>
      <c r="N7" s="717"/>
      <c r="O7" s="1323"/>
      <c r="P7" s="1324"/>
      <c r="Q7" s="1324"/>
      <c r="R7" s="1324"/>
      <c r="S7" s="1324"/>
      <c r="T7" s="1325"/>
      <c r="U7" s="730"/>
      <c r="V7" s="755"/>
    </row>
    <row r="8" spans="1:34" s="776" customFormat="1" ht="4.2">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4.2" hidden="1">
      <c r="A9" s="1122"/>
      <c r="B9" s="1122"/>
      <c r="C9" s="1122"/>
      <c r="D9" s="1122"/>
      <c r="E9" s="1122"/>
      <c r="F9" s="1122"/>
      <c r="G9" s="1122"/>
      <c r="H9" s="1122"/>
      <c r="L9" s="1173"/>
      <c r="M9" s="1046"/>
      <c r="O9" s="1288"/>
      <c r="P9" s="1288"/>
      <c r="Q9" s="1288"/>
      <c r="R9" s="1288"/>
      <c r="S9" s="1288"/>
      <c r="T9" s="1288"/>
      <c r="U9" s="780"/>
      <c r="V9" s="780"/>
      <c r="X9" s="1122"/>
      <c r="Y9" s="1122"/>
      <c r="Z9" s="1122"/>
      <c r="AA9" s="1122"/>
      <c r="AB9" s="1122"/>
    </row>
    <row r="10" spans="1:34" s="539" customFormat="1" ht="22.8">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6"/>
      <c r="O10" s="1289" t="str">
        <f>IF(datePr_ch="",IF(datePr="","",datePr),datePr_ch)</f>
        <v>30.04.2019</v>
      </c>
      <c r="P10" s="1289"/>
      <c r="Q10" s="1289"/>
      <c r="R10" s="1289"/>
      <c r="S10" s="1289"/>
      <c r="T10" s="1289"/>
      <c r="U10" s="730"/>
      <c r="V10" s="730"/>
      <c r="W10" s="489"/>
      <c r="X10" s="734"/>
      <c r="Y10" s="734"/>
      <c r="Z10" s="734"/>
      <c r="AA10" s="734"/>
      <c r="AB10" s="734"/>
      <c r="AC10" s="734"/>
      <c r="AD10" s="734"/>
      <c r="AE10" s="734"/>
      <c r="AF10" s="734"/>
      <c r="AG10" s="734"/>
      <c r="AH10" s="734"/>
    </row>
    <row r="11" spans="1:34" s="539" customFormat="1" ht="22.8">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6"/>
      <c r="O11" s="1289" t="str">
        <f>IF(numberPr_ch="",IF(numberPr="","",numberPr),numberPr_ch)</f>
        <v>1421/401, 1422/401, 1423/401</v>
      </c>
      <c r="P11" s="1289"/>
      <c r="Q11" s="1289"/>
      <c r="R11" s="1289"/>
      <c r="S11" s="1289"/>
      <c r="T11" s="1289"/>
      <c r="U11" s="730"/>
      <c r="V11" s="730"/>
      <c r="W11" s="489"/>
      <c r="X11" s="734"/>
      <c r="Y11" s="734"/>
      <c r="Z11" s="734"/>
      <c r="AA11" s="734"/>
      <c r="AB11" s="734"/>
      <c r="AC11" s="734"/>
      <c r="AD11" s="734"/>
      <c r="AE11" s="734"/>
      <c r="AF11" s="734"/>
      <c r="AG11" s="734"/>
      <c r="AH11" s="734"/>
    </row>
    <row r="12" spans="1:34" s="746" customFormat="1" ht="4.2" hidden="1">
      <c r="A12" s="1122"/>
      <c r="B12" s="1122"/>
      <c r="C12" s="1122"/>
      <c r="D12" s="1122"/>
      <c r="E12" s="1122"/>
      <c r="F12" s="1122"/>
      <c r="G12" s="1122"/>
      <c r="H12" s="1122"/>
      <c r="L12" s="1173"/>
      <c r="M12" s="1046"/>
      <c r="O12" s="1288"/>
      <c r="P12" s="1288"/>
      <c r="Q12" s="1288"/>
      <c r="R12" s="1288"/>
      <c r="S12" s="1288"/>
      <c r="T12" s="1288"/>
      <c r="U12" s="780"/>
      <c r="V12" s="780"/>
      <c r="X12" s="1122"/>
      <c r="Y12" s="1122"/>
      <c r="Z12" s="1122"/>
      <c r="AA12" s="1122"/>
      <c r="AB12" s="1122"/>
    </row>
    <row r="13" spans="1:34" s="539" customFormat="1" ht="11.4">
      <c r="A13" s="734"/>
      <c r="B13" s="734"/>
      <c r="C13" s="734"/>
      <c r="D13" s="734"/>
      <c r="E13" s="734"/>
      <c r="F13" s="734"/>
      <c r="G13" s="734"/>
      <c r="H13" s="734"/>
      <c r="L13" s="1313"/>
      <c r="M13" s="131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90"/>
      <c r="P14" s="1290"/>
      <c r="Q14" s="1290"/>
      <c r="R14" s="1290"/>
      <c r="S14" s="1290"/>
      <c r="T14" s="1290"/>
      <c r="U14" s="1290"/>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296" t="s">
        <v>91</v>
      </c>
      <c r="M16" s="1296" t="s">
        <v>603</v>
      </c>
      <c r="N16" s="630"/>
      <c r="O16" s="1297" t="s">
        <v>605</v>
      </c>
      <c r="P16" s="1298"/>
      <c r="Q16" s="1298"/>
      <c r="R16" s="1298"/>
      <c r="S16" s="1298"/>
      <c r="T16" s="1299"/>
      <c r="U16" s="1307" t="s">
        <v>339</v>
      </c>
      <c r="V16" s="1293" t="s">
        <v>274</v>
      </c>
      <c r="W16" s="1231"/>
    </row>
    <row r="17" spans="1:36" ht="14.25" customHeight="1">
      <c r="J17" s="652"/>
      <c r="K17" s="652"/>
      <c r="L17" s="1296"/>
      <c r="M17" s="1296"/>
      <c r="N17" s="631"/>
      <c r="O17" s="1302" t="s">
        <v>579</v>
      </c>
      <c r="P17" s="1300" t="s">
        <v>270</v>
      </c>
      <c r="Q17" s="1301"/>
      <c r="R17" s="1304" t="s">
        <v>616</v>
      </c>
      <c r="S17" s="1305"/>
      <c r="T17" s="1306"/>
      <c r="U17" s="1308"/>
      <c r="V17" s="1294"/>
      <c r="W17" s="1231"/>
    </row>
    <row r="18" spans="1:36" ht="33.75" customHeight="1">
      <c r="J18" s="652"/>
      <c r="K18" s="652"/>
      <c r="L18" s="1296"/>
      <c r="M18" s="1296"/>
      <c r="N18" s="632"/>
      <c r="O18" s="1303"/>
      <c r="P18" s="719" t="s">
        <v>580</v>
      </c>
      <c r="Q18" s="719" t="s">
        <v>6</v>
      </c>
      <c r="R18" s="743" t="s">
        <v>273</v>
      </c>
      <c r="S18" s="1291" t="s">
        <v>272</v>
      </c>
      <c r="T18" s="1292"/>
      <c r="U18" s="1309"/>
      <c r="V18" s="1295"/>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4">
        <f ca="1">OFFSET(S19,0,-1)+1</f>
        <v>7</v>
      </c>
      <c r="T19" s="1314"/>
      <c r="U19" s="741">
        <f ca="1">OFFSET(U19,0,-2)+1</f>
        <v>8</v>
      </c>
      <c r="V19" s="618">
        <f ca="1">OFFSET(V19,0,-1)</f>
        <v>8</v>
      </c>
      <c r="W19" s="741">
        <f ca="1">OFFSET(W19,0,-1)+1</f>
        <v>9</v>
      </c>
    </row>
    <row r="20" spans="1:36" ht="22.8">
      <c r="A20" s="1315">
        <v>1</v>
      </c>
      <c r="B20" s="831"/>
      <c r="C20" s="831"/>
      <c r="D20" s="831"/>
      <c r="E20" s="832"/>
      <c r="F20" s="833"/>
      <c r="G20" s="833"/>
      <c r="H20" s="833"/>
      <c r="I20" s="834"/>
      <c r="J20" s="829"/>
      <c r="K20" s="836"/>
      <c r="L20" s="744">
        <f>mergeValue(A20)</f>
        <v>1</v>
      </c>
      <c r="M20" s="610" t="s">
        <v>19</v>
      </c>
      <c r="N20" s="615"/>
      <c r="O20" s="1316"/>
      <c r="P20" s="1316"/>
      <c r="Q20" s="1316"/>
      <c r="R20" s="1316"/>
      <c r="S20" s="1316"/>
      <c r="T20" s="1316"/>
      <c r="U20" s="1316"/>
      <c r="V20" s="1316"/>
      <c r="W20" s="1130" t="s">
        <v>719</v>
      </c>
      <c r="Y20" s="777"/>
      <c r="Z20" s="777" t="str">
        <f t="shared" ref="Z20:Z33" si="0">IF(M20="","",M20 )</f>
        <v>Наименование тарифа</v>
      </c>
      <c r="AA20" s="777"/>
      <c r="AB20" s="777"/>
      <c r="AC20" s="777"/>
      <c r="AI20" s="759"/>
      <c r="AJ20" s="759"/>
    </row>
    <row r="21" spans="1:36" ht="34.200000000000003">
      <c r="A21" s="1315"/>
      <c r="B21" s="1315">
        <v>1</v>
      </c>
      <c r="C21" s="831"/>
      <c r="D21" s="831"/>
      <c r="E21" s="833"/>
      <c r="F21" s="833"/>
      <c r="G21" s="833"/>
      <c r="H21" s="833"/>
      <c r="I21" s="828"/>
      <c r="J21" s="827"/>
      <c r="K21" s="830"/>
      <c r="L21" s="744" t="str">
        <f>mergeValue(A21) &amp;"."&amp; mergeValue(B21)</f>
        <v>1.1</v>
      </c>
      <c r="M21" s="658" t="s">
        <v>15</v>
      </c>
      <c r="N21" s="615"/>
      <c r="O21" s="1316"/>
      <c r="P21" s="1316"/>
      <c r="Q21" s="1316"/>
      <c r="R21" s="1316"/>
      <c r="S21" s="1316"/>
      <c r="T21" s="1316"/>
      <c r="U21" s="1316"/>
      <c r="V21" s="1316"/>
      <c r="W21" s="1130" t="s">
        <v>460</v>
      </c>
      <c r="Y21" s="777"/>
      <c r="Z21" s="777" t="str">
        <f t="shared" si="0"/>
        <v>Территория действия тарифа</v>
      </c>
      <c r="AA21" s="777"/>
      <c r="AB21" s="777"/>
      <c r="AC21" s="777"/>
      <c r="AI21" s="759"/>
      <c r="AJ21" s="759"/>
    </row>
    <row r="22" spans="1:36" ht="22.8">
      <c r="A22" s="1315"/>
      <c r="B22" s="1315"/>
      <c r="C22" s="1315">
        <v>1</v>
      </c>
      <c r="D22" s="831"/>
      <c r="E22" s="833"/>
      <c r="F22" s="833"/>
      <c r="G22" s="833"/>
      <c r="H22" s="833"/>
      <c r="I22" s="835"/>
      <c r="J22" s="827"/>
      <c r="K22" s="830"/>
      <c r="L22" s="744" t="str">
        <f>mergeValue(A22) &amp;"."&amp; mergeValue(B22)&amp;"."&amp; mergeValue(C22)</f>
        <v>1.1.1</v>
      </c>
      <c r="M22" s="659" t="s">
        <v>7</v>
      </c>
      <c r="N22" s="615"/>
      <c r="O22" s="1316"/>
      <c r="P22" s="1316"/>
      <c r="Q22" s="1316"/>
      <c r="R22" s="1316"/>
      <c r="S22" s="1316"/>
      <c r="T22" s="1316"/>
      <c r="U22" s="1316"/>
      <c r="V22" s="1316"/>
      <c r="W22" s="1130" t="s">
        <v>601</v>
      </c>
      <c r="Y22" s="777"/>
      <c r="Z22" s="777" t="str">
        <f t="shared" si="0"/>
        <v xml:space="preserve">Наименование системы теплоснабжения </v>
      </c>
      <c r="AA22" s="777"/>
      <c r="AB22" s="777"/>
      <c r="AC22" s="777"/>
      <c r="AI22" s="759"/>
      <c r="AJ22" s="759"/>
    </row>
    <row r="23" spans="1:36" ht="22.8">
      <c r="A23" s="1315"/>
      <c r="B23" s="1315"/>
      <c r="C23" s="1315"/>
      <c r="D23" s="1315">
        <v>1</v>
      </c>
      <c r="E23" s="833"/>
      <c r="F23" s="833"/>
      <c r="G23" s="833"/>
      <c r="H23" s="833"/>
      <c r="I23" s="835"/>
      <c r="J23" s="827"/>
      <c r="K23" s="830"/>
      <c r="L23" s="744" t="str">
        <f>mergeValue(A23) &amp;"."&amp; mergeValue(B23)&amp;"."&amp; mergeValue(C23)&amp;"."&amp; mergeValue(D23)</f>
        <v>1.1.1.1</v>
      </c>
      <c r="M23" s="660" t="s">
        <v>21</v>
      </c>
      <c r="N23" s="615"/>
      <c r="O23" s="1316"/>
      <c r="P23" s="1316"/>
      <c r="Q23" s="1316"/>
      <c r="R23" s="1316"/>
      <c r="S23" s="1316"/>
      <c r="T23" s="1316"/>
      <c r="U23" s="1316"/>
      <c r="V23" s="1316"/>
      <c r="W23" s="1130" t="s">
        <v>602</v>
      </c>
      <c r="Y23" s="777"/>
      <c r="Z23" s="777" t="str">
        <f t="shared" si="0"/>
        <v xml:space="preserve">Источник тепловой энергии  </v>
      </c>
      <c r="AA23" s="777"/>
      <c r="AB23" s="777"/>
      <c r="AC23" s="777"/>
      <c r="AI23" s="759"/>
      <c r="AJ23" s="759"/>
    </row>
    <row r="24" spans="1:36" ht="79.8">
      <c r="A24" s="1315"/>
      <c r="B24" s="1315"/>
      <c r="C24" s="1315"/>
      <c r="D24" s="1315"/>
      <c r="E24" s="1315">
        <v>1</v>
      </c>
      <c r="F24" s="833"/>
      <c r="G24" s="833"/>
      <c r="H24" s="831">
        <v>1</v>
      </c>
      <c r="I24" s="1315">
        <v>1</v>
      </c>
      <c r="J24" s="833"/>
      <c r="K24" s="838"/>
      <c r="L24" s="744" t="str">
        <f>mergeValue(A24) &amp;"."&amp; mergeValue(B24)&amp;"."&amp; mergeValue(C24)&amp;"."&amp; mergeValue(D24)&amp;"."&amp; mergeValue(E24)</f>
        <v>1.1.1.1.1</v>
      </c>
      <c r="M24" s="524" t="s">
        <v>8</v>
      </c>
      <c r="N24" s="615"/>
      <c r="O24" s="1317"/>
      <c r="P24" s="1317"/>
      <c r="Q24" s="1317"/>
      <c r="R24" s="1317"/>
      <c r="S24" s="1317"/>
      <c r="T24" s="1317"/>
      <c r="U24" s="1317"/>
      <c r="V24" s="1317"/>
      <c r="W24" s="1130"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45.6">
      <c r="A25" s="1315"/>
      <c r="B25" s="1315"/>
      <c r="C25" s="1315"/>
      <c r="D25" s="1315"/>
      <c r="E25" s="1315"/>
      <c r="F25" s="1315">
        <v>1</v>
      </c>
      <c r="G25" s="831"/>
      <c r="H25" s="831"/>
      <c r="I25" s="1315"/>
      <c r="J25" s="1315">
        <v>1</v>
      </c>
      <c r="K25" s="839"/>
      <c r="L25" s="744" t="str">
        <f>mergeValue(A25) &amp;"."&amp; mergeValue(B25)&amp;"."&amp; mergeValue(C25)&amp;"."&amp; mergeValue(D25)&amp;"."&amp; mergeValue(E25)&amp;"."&amp; mergeValue(F25)</f>
        <v>1.1.1.1.1.1</v>
      </c>
      <c r="M25" s="525" t="s">
        <v>9</v>
      </c>
      <c r="N25" s="615"/>
      <c r="O25" s="1317"/>
      <c r="P25" s="1317"/>
      <c r="Q25" s="1317"/>
      <c r="R25" s="1317"/>
      <c r="S25" s="1317"/>
      <c r="T25" s="1317"/>
      <c r="U25" s="1317"/>
      <c r="V25" s="1317"/>
      <c r="W25" s="1130" t="s">
        <v>721</v>
      </c>
      <c r="Y25" s="777"/>
      <c r="Z25" s="777" t="str">
        <f t="shared" si="0"/>
        <v>Группа потребителей</v>
      </c>
      <c r="AA25" s="777"/>
      <c r="AB25" s="777"/>
      <c r="AC25" s="777"/>
      <c r="AI25" s="759"/>
      <c r="AJ25" s="759"/>
    </row>
    <row r="26" spans="1:36" ht="122.1" customHeight="1">
      <c r="A26" s="1315"/>
      <c r="B26" s="1315"/>
      <c r="C26" s="1315"/>
      <c r="D26" s="1315"/>
      <c r="E26" s="1315"/>
      <c r="F26" s="1315"/>
      <c r="G26" s="831">
        <v>1</v>
      </c>
      <c r="H26" s="831"/>
      <c r="I26" s="1315"/>
      <c r="J26" s="1315"/>
      <c r="K26" s="839">
        <v>1</v>
      </c>
      <c r="L26" s="744" t="str">
        <f>mergeValue(A26) &amp;"."&amp; mergeValue(B26)&amp;"."&amp; mergeValue(C26)&amp;"."&amp; mergeValue(D26)&amp;"."&amp; mergeValue(E26)&amp;"."&amp; mergeValue(F26)&amp;"."&amp; mergeValue(G26)</f>
        <v>1.1.1.1.1.1.1</v>
      </c>
      <c r="M26" s="1089"/>
      <c r="N26" s="615"/>
      <c r="O26" s="726"/>
      <c r="P26" s="726"/>
      <c r="Q26" s="1040"/>
      <c r="R26" s="1310"/>
      <c r="S26" s="1311" t="s">
        <v>83</v>
      </c>
      <c r="T26" s="1310"/>
      <c r="U26" s="1311" t="s">
        <v>84</v>
      </c>
      <c r="V26" s="726"/>
      <c r="W26" s="1285" t="s">
        <v>722</v>
      </c>
      <c r="X26" s="759" t="str">
        <f>strCheckDate(O27:V27)</f>
        <v/>
      </c>
      <c r="Y26" s="777"/>
      <c r="Z26" s="777" t="str">
        <f t="shared" si="0"/>
        <v/>
      </c>
      <c r="AA26" s="777"/>
      <c r="AB26" s="777"/>
      <c r="AC26" s="777"/>
      <c r="AI26" s="759"/>
      <c r="AJ26" s="759"/>
    </row>
    <row r="27" spans="1:36" ht="11.4" hidden="1">
      <c r="A27" s="1315"/>
      <c r="B27" s="1315"/>
      <c r="C27" s="1315"/>
      <c r="D27" s="1315"/>
      <c r="E27" s="1315"/>
      <c r="F27" s="1315"/>
      <c r="G27" s="831"/>
      <c r="H27" s="831"/>
      <c r="I27" s="1315"/>
      <c r="J27" s="1315"/>
      <c r="K27" s="839"/>
      <c r="L27" s="752"/>
      <c r="M27" s="615"/>
      <c r="N27" s="615"/>
      <c r="O27" s="726"/>
      <c r="P27" s="726"/>
      <c r="Q27" s="732" t="str">
        <f>R26 &amp; "-" &amp; T26</f>
        <v>-</v>
      </c>
      <c r="R27" s="1310"/>
      <c r="S27" s="1311"/>
      <c r="T27" s="1310"/>
      <c r="U27" s="1311"/>
      <c r="V27" s="726"/>
      <c r="W27" s="1286"/>
      <c r="Y27" s="777"/>
      <c r="Z27" s="777" t="str">
        <f t="shared" si="0"/>
        <v/>
      </c>
      <c r="AA27" s="777"/>
      <c r="AB27" s="777"/>
      <c r="AC27" s="777"/>
      <c r="AI27" s="759"/>
      <c r="AJ27" s="759"/>
    </row>
    <row r="28" spans="1:36" ht="15" customHeight="1">
      <c r="A28" s="1315"/>
      <c r="B28" s="1315"/>
      <c r="C28" s="1315"/>
      <c r="D28" s="1315"/>
      <c r="E28" s="1315"/>
      <c r="F28" s="1315"/>
      <c r="G28" s="833"/>
      <c r="H28" s="831"/>
      <c r="I28" s="1315"/>
      <c r="J28" s="1315"/>
      <c r="K28" s="838"/>
      <c r="L28" s="654"/>
      <c r="M28" s="527" t="s">
        <v>24</v>
      </c>
      <c r="N28" s="728"/>
      <c r="O28" s="728"/>
      <c r="P28" s="728"/>
      <c r="Q28" s="728"/>
      <c r="R28" s="728"/>
      <c r="S28" s="728"/>
      <c r="T28" s="728"/>
      <c r="U28" s="728"/>
      <c r="V28" s="725"/>
      <c r="W28" s="1287"/>
      <c r="Y28" s="777"/>
      <c r="Z28" s="777" t="str">
        <f t="shared" si="0"/>
        <v>Добавить вид теплоносителя (параметры теплоносителя)</v>
      </c>
      <c r="AA28" s="777"/>
      <c r="AB28" s="777"/>
      <c r="AC28" s="777"/>
      <c r="AI28" s="759"/>
      <c r="AJ28" s="759"/>
    </row>
    <row r="29" spans="1:36" ht="15" customHeight="1">
      <c r="A29" s="1315"/>
      <c r="B29" s="1315"/>
      <c r="C29" s="1315"/>
      <c r="D29" s="1315"/>
      <c r="E29" s="1315"/>
      <c r="F29" s="833"/>
      <c r="G29" s="833"/>
      <c r="H29" s="831"/>
      <c r="I29" s="131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5"/>
      <c r="B30" s="1315"/>
      <c r="C30" s="1315"/>
      <c r="D30" s="131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5"/>
      <c r="B31" s="1315"/>
      <c r="C31" s="131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5"/>
      <c r="B32" s="131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4">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 customHeight="1">
      <c r="A1" s="560" t="s">
        <v>183</v>
      </c>
    </row>
    <row r="2" spans="1:20" ht="22.2">
      <c r="F2" s="1279" t="s">
        <v>471</v>
      </c>
      <c r="G2" s="1280"/>
      <c r="H2" s="1281"/>
      <c r="I2" s="609"/>
    </row>
    <row r="3" spans="1:20" ht="3" customHeight="1"/>
    <row r="4" spans="1:20" s="539" customFormat="1" ht="11.4">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6">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8">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8">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c r="O11" s="559"/>
      <c r="P11" s="559"/>
      <c r="Q11" s="559"/>
      <c r="R11" s="559"/>
      <c r="S11" s="559"/>
      <c r="T11" s="559"/>
    </row>
    <row r="12" spans="1:20" s="539" customFormat="1" ht="22.8">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600000000000001">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600000000000001">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625" defaultRowHeight="13.8"/>
  <cols>
    <col min="1" max="6" width="10.625" style="179" hidden="1" customWidth="1"/>
    <col min="7" max="8" width="9.125" style="480" hidden="1" customWidth="1"/>
    <col min="9" max="9" width="3.75" style="453" customWidth="1"/>
    <col min="10" max="11" width="3.75" style="452" customWidth="1"/>
    <col min="12" max="12" width="12.75" style="446" customWidth="1"/>
    <col min="13" max="13" width="44.75" style="446" customWidth="1"/>
    <col min="14" max="14" width="1.75" style="446" hidden="1" customWidth="1"/>
    <col min="15" max="15" width="23.75" style="446" customWidth="1"/>
    <col min="16" max="17" width="1.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33" width="10.625" style="470"/>
    <col min="34" max="256" width="10.625" style="446"/>
    <col min="257" max="264" width="0" style="446" hidden="1" customWidth="1"/>
    <col min="265" max="267" width="3.75" style="446" customWidth="1"/>
    <col min="268" max="268" width="12.75" style="446" customWidth="1"/>
    <col min="269" max="269" width="51.125" style="446" customWidth="1"/>
    <col min="270" max="270" width="0" style="446" hidden="1" customWidth="1"/>
    <col min="271" max="271" width="18.75" style="446" customWidth="1"/>
    <col min="272"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512" width="10.625" style="446"/>
    <col min="513" max="520" width="0" style="446" hidden="1" customWidth="1"/>
    <col min="521" max="523" width="3.75" style="446" customWidth="1"/>
    <col min="524" max="524" width="12.75" style="446" customWidth="1"/>
    <col min="525" max="525" width="51.125" style="446" customWidth="1"/>
    <col min="526" max="526" width="0" style="446" hidden="1" customWidth="1"/>
    <col min="527" max="527" width="18.75" style="446" customWidth="1"/>
    <col min="528"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768" width="10.625" style="446"/>
    <col min="769" max="776" width="0" style="446" hidden="1" customWidth="1"/>
    <col min="777" max="779" width="3.75" style="446" customWidth="1"/>
    <col min="780" max="780" width="12.75" style="446" customWidth="1"/>
    <col min="781" max="781" width="51.125" style="446" customWidth="1"/>
    <col min="782" max="782" width="0" style="446" hidden="1" customWidth="1"/>
    <col min="783" max="783" width="18.75" style="446" customWidth="1"/>
    <col min="784"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1024" width="10.625" style="446"/>
    <col min="1025" max="1032" width="0" style="446" hidden="1" customWidth="1"/>
    <col min="1033" max="1035" width="3.75" style="446" customWidth="1"/>
    <col min="1036" max="1036" width="12.75" style="446" customWidth="1"/>
    <col min="1037" max="1037" width="51.125" style="446" customWidth="1"/>
    <col min="1038" max="1038" width="0" style="446" hidden="1" customWidth="1"/>
    <col min="1039" max="1039" width="18.75" style="446" customWidth="1"/>
    <col min="1040"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280" width="10.625" style="446"/>
    <col min="1281" max="1288" width="0" style="446" hidden="1" customWidth="1"/>
    <col min="1289" max="1291" width="3.75" style="446" customWidth="1"/>
    <col min="1292" max="1292" width="12.75" style="446" customWidth="1"/>
    <col min="1293" max="1293" width="51.125" style="446" customWidth="1"/>
    <col min="1294" max="1294" width="0" style="446" hidden="1" customWidth="1"/>
    <col min="1295" max="1295" width="18.75" style="446" customWidth="1"/>
    <col min="1296"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536" width="10.625" style="446"/>
    <col min="1537" max="1544" width="0" style="446" hidden="1" customWidth="1"/>
    <col min="1545" max="1547" width="3.75" style="446" customWidth="1"/>
    <col min="1548" max="1548" width="12.75" style="446" customWidth="1"/>
    <col min="1549" max="1549" width="51.125" style="446" customWidth="1"/>
    <col min="1550" max="1550" width="0" style="446" hidden="1" customWidth="1"/>
    <col min="1551" max="1551" width="18.75" style="446" customWidth="1"/>
    <col min="1552"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792" width="10.625" style="446"/>
    <col min="1793" max="1800" width="0" style="446" hidden="1" customWidth="1"/>
    <col min="1801" max="1803" width="3.75" style="446" customWidth="1"/>
    <col min="1804" max="1804" width="12.75" style="446" customWidth="1"/>
    <col min="1805" max="1805" width="51.125" style="446" customWidth="1"/>
    <col min="1806" max="1806" width="0" style="446" hidden="1" customWidth="1"/>
    <col min="1807" max="1807" width="18.75" style="446" customWidth="1"/>
    <col min="1808"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2048" width="10.625" style="446"/>
    <col min="2049" max="2056" width="0" style="446" hidden="1" customWidth="1"/>
    <col min="2057" max="2059" width="3.75" style="446" customWidth="1"/>
    <col min="2060" max="2060" width="12.75" style="446" customWidth="1"/>
    <col min="2061" max="2061" width="51.125" style="446" customWidth="1"/>
    <col min="2062" max="2062" width="0" style="446" hidden="1" customWidth="1"/>
    <col min="2063" max="2063" width="18.75" style="446" customWidth="1"/>
    <col min="2064"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304" width="10.625" style="446"/>
    <col min="2305" max="2312" width="0" style="446" hidden="1" customWidth="1"/>
    <col min="2313" max="2315" width="3.75" style="446" customWidth="1"/>
    <col min="2316" max="2316" width="12.75" style="446" customWidth="1"/>
    <col min="2317" max="2317" width="51.125" style="446" customWidth="1"/>
    <col min="2318" max="2318" width="0" style="446" hidden="1" customWidth="1"/>
    <col min="2319" max="2319" width="18.75" style="446" customWidth="1"/>
    <col min="2320"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560" width="10.625" style="446"/>
    <col min="2561" max="2568" width="0" style="446" hidden="1" customWidth="1"/>
    <col min="2569" max="2571" width="3.75" style="446" customWidth="1"/>
    <col min="2572" max="2572" width="12.75" style="446" customWidth="1"/>
    <col min="2573" max="2573" width="51.125" style="446" customWidth="1"/>
    <col min="2574" max="2574" width="0" style="446" hidden="1" customWidth="1"/>
    <col min="2575" max="2575" width="18.75" style="446" customWidth="1"/>
    <col min="2576"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816" width="10.625" style="446"/>
    <col min="2817" max="2824" width="0" style="446" hidden="1" customWidth="1"/>
    <col min="2825" max="2827" width="3.75" style="446" customWidth="1"/>
    <col min="2828" max="2828" width="12.75" style="446" customWidth="1"/>
    <col min="2829" max="2829" width="51.125" style="446" customWidth="1"/>
    <col min="2830" max="2830" width="0" style="446" hidden="1" customWidth="1"/>
    <col min="2831" max="2831" width="18.75" style="446" customWidth="1"/>
    <col min="2832"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3072" width="10.625" style="446"/>
    <col min="3073" max="3080" width="0" style="446" hidden="1" customWidth="1"/>
    <col min="3081" max="3083" width="3.75" style="446" customWidth="1"/>
    <col min="3084" max="3084" width="12.75" style="446" customWidth="1"/>
    <col min="3085" max="3085" width="51.125" style="446" customWidth="1"/>
    <col min="3086" max="3086" width="0" style="446" hidden="1" customWidth="1"/>
    <col min="3087" max="3087" width="18.75" style="446" customWidth="1"/>
    <col min="3088"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328" width="10.625" style="446"/>
    <col min="3329" max="3336" width="0" style="446" hidden="1" customWidth="1"/>
    <col min="3337" max="3339" width="3.75" style="446" customWidth="1"/>
    <col min="3340" max="3340" width="12.75" style="446" customWidth="1"/>
    <col min="3341" max="3341" width="51.125" style="446" customWidth="1"/>
    <col min="3342" max="3342" width="0" style="446" hidden="1" customWidth="1"/>
    <col min="3343" max="3343" width="18.75" style="446" customWidth="1"/>
    <col min="3344"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584" width="10.625" style="446"/>
    <col min="3585" max="3592" width="0" style="446" hidden="1" customWidth="1"/>
    <col min="3593" max="3595" width="3.75" style="446" customWidth="1"/>
    <col min="3596" max="3596" width="12.75" style="446" customWidth="1"/>
    <col min="3597" max="3597" width="51.125" style="446" customWidth="1"/>
    <col min="3598" max="3598" width="0" style="446" hidden="1" customWidth="1"/>
    <col min="3599" max="3599" width="18.75" style="446" customWidth="1"/>
    <col min="3600"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840" width="10.625" style="446"/>
    <col min="3841" max="3848" width="0" style="446" hidden="1" customWidth="1"/>
    <col min="3849" max="3851" width="3.75" style="446" customWidth="1"/>
    <col min="3852" max="3852" width="12.75" style="446" customWidth="1"/>
    <col min="3853" max="3853" width="51.125" style="446" customWidth="1"/>
    <col min="3854" max="3854" width="0" style="446" hidden="1" customWidth="1"/>
    <col min="3855" max="3855" width="18.75" style="446" customWidth="1"/>
    <col min="3856"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4096" width="10.625" style="446"/>
    <col min="4097" max="4104" width="0" style="446" hidden="1" customWidth="1"/>
    <col min="4105" max="4107" width="3.75" style="446" customWidth="1"/>
    <col min="4108" max="4108" width="12.75" style="446" customWidth="1"/>
    <col min="4109" max="4109" width="51.125" style="446" customWidth="1"/>
    <col min="4110" max="4110" width="0" style="446" hidden="1" customWidth="1"/>
    <col min="4111" max="4111" width="18.75" style="446" customWidth="1"/>
    <col min="4112"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352" width="10.625" style="446"/>
    <col min="4353" max="4360" width="0" style="446" hidden="1" customWidth="1"/>
    <col min="4361" max="4363" width="3.75" style="446" customWidth="1"/>
    <col min="4364" max="4364" width="12.75" style="446" customWidth="1"/>
    <col min="4365" max="4365" width="51.125" style="446" customWidth="1"/>
    <col min="4366" max="4366" width="0" style="446" hidden="1" customWidth="1"/>
    <col min="4367" max="4367" width="18.75" style="446" customWidth="1"/>
    <col min="4368"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608" width="10.625" style="446"/>
    <col min="4609" max="4616" width="0" style="446" hidden="1" customWidth="1"/>
    <col min="4617" max="4619" width="3.75" style="446" customWidth="1"/>
    <col min="4620" max="4620" width="12.75" style="446" customWidth="1"/>
    <col min="4621" max="4621" width="51.125" style="446" customWidth="1"/>
    <col min="4622" max="4622" width="0" style="446" hidden="1" customWidth="1"/>
    <col min="4623" max="4623" width="18.75" style="446" customWidth="1"/>
    <col min="4624"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864" width="10.625" style="446"/>
    <col min="4865" max="4872" width="0" style="446" hidden="1" customWidth="1"/>
    <col min="4873" max="4875" width="3.75" style="446" customWidth="1"/>
    <col min="4876" max="4876" width="12.75" style="446" customWidth="1"/>
    <col min="4877" max="4877" width="51.125" style="446" customWidth="1"/>
    <col min="4878" max="4878" width="0" style="446" hidden="1" customWidth="1"/>
    <col min="4879" max="4879" width="18.75" style="446" customWidth="1"/>
    <col min="4880"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5120" width="10.625" style="446"/>
    <col min="5121" max="5128" width="0" style="446" hidden="1" customWidth="1"/>
    <col min="5129" max="5131" width="3.75" style="446" customWidth="1"/>
    <col min="5132" max="5132" width="12.75" style="446" customWidth="1"/>
    <col min="5133" max="5133" width="51.125" style="446" customWidth="1"/>
    <col min="5134" max="5134" width="0" style="446" hidden="1" customWidth="1"/>
    <col min="5135" max="5135" width="18.75" style="446" customWidth="1"/>
    <col min="5136"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376" width="10.625" style="446"/>
    <col min="5377" max="5384" width="0" style="446" hidden="1" customWidth="1"/>
    <col min="5385" max="5387" width="3.75" style="446" customWidth="1"/>
    <col min="5388" max="5388" width="12.75" style="446" customWidth="1"/>
    <col min="5389" max="5389" width="51.125" style="446" customWidth="1"/>
    <col min="5390" max="5390" width="0" style="446" hidden="1" customWidth="1"/>
    <col min="5391" max="5391" width="18.75" style="446" customWidth="1"/>
    <col min="5392"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632" width="10.625" style="446"/>
    <col min="5633" max="5640" width="0" style="446" hidden="1" customWidth="1"/>
    <col min="5641" max="5643" width="3.75" style="446" customWidth="1"/>
    <col min="5644" max="5644" width="12.75" style="446" customWidth="1"/>
    <col min="5645" max="5645" width="51.125" style="446" customWidth="1"/>
    <col min="5646" max="5646" width="0" style="446" hidden="1" customWidth="1"/>
    <col min="5647" max="5647" width="18.75" style="446" customWidth="1"/>
    <col min="5648"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888" width="10.625" style="446"/>
    <col min="5889" max="5896" width="0" style="446" hidden="1" customWidth="1"/>
    <col min="5897" max="5899" width="3.75" style="446" customWidth="1"/>
    <col min="5900" max="5900" width="12.75" style="446" customWidth="1"/>
    <col min="5901" max="5901" width="51.125" style="446" customWidth="1"/>
    <col min="5902" max="5902" width="0" style="446" hidden="1" customWidth="1"/>
    <col min="5903" max="5903" width="18.75" style="446" customWidth="1"/>
    <col min="5904"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6144" width="10.625" style="446"/>
    <col min="6145" max="6152" width="0" style="446" hidden="1" customWidth="1"/>
    <col min="6153" max="6155" width="3.75" style="446" customWidth="1"/>
    <col min="6156" max="6156" width="12.75" style="446" customWidth="1"/>
    <col min="6157" max="6157" width="51.125" style="446" customWidth="1"/>
    <col min="6158" max="6158" width="0" style="446" hidden="1" customWidth="1"/>
    <col min="6159" max="6159" width="18.75" style="446" customWidth="1"/>
    <col min="6160"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400" width="10.625" style="446"/>
    <col min="6401" max="6408" width="0" style="446" hidden="1" customWidth="1"/>
    <col min="6409" max="6411" width="3.75" style="446" customWidth="1"/>
    <col min="6412" max="6412" width="12.75" style="446" customWidth="1"/>
    <col min="6413" max="6413" width="51.125" style="446" customWidth="1"/>
    <col min="6414" max="6414" width="0" style="446" hidden="1" customWidth="1"/>
    <col min="6415" max="6415" width="18.75" style="446" customWidth="1"/>
    <col min="6416"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656" width="10.625" style="446"/>
    <col min="6657" max="6664" width="0" style="446" hidden="1" customWidth="1"/>
    <col min="6665" max="6667" width="3.75" style="446" customWidth="1"/>
    <col min="6668" max="6668" width="12.75" style="446" customWidth="1"/>
    <col min="6669" max="6669" width="51.125" style="446" customWidth="1"/>
    <col min="6670" max="6670" width="0" style="446" hidden="1" customWidth="1"/>
    <col min="6671" max="6671" width="18.75" style="446" customWidth="1"/>
    <col min="6672"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912" width="10.625" style="446"/>
    <col min="6913" max="6920" width="0" style="446" hidden="1" customWidth="1"/>
    <col min="6921" max="6923" width="3.75" style="446" customWidth="1"/>
    <col min="6924" max="6924" width="12.75" style="446" customWidth="1"/>
    <col min="6925" max="6925" width="51.125" style="446" customWidth="1"/>
    <col min="6926" max="6926" width="0" style="446" hidden="1" customWidth="1"/>
    <col min="6927" max="6927" width="18.75" style="446" customWidth="1"/>
    <col min="6928"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7168" width="10.625" style="446"/>
    <col min="7169" max="7176" width="0" style="446" hidden="1" customWidth="1"/>
    <col min="7177" max="7179" width="3.75" style="446" customWidth="1"/>
    <col min="7180" max="7180" width="12.75" style="446" customWidth="1"/>
    <col min="7181" max="7181" width="51.125" style="446" customWidth="1"/>
    <col min="7182" max="7182" width="0" style="446" hidden="1" customWidth="1"/>
    <col min="7183" max="7183" width="18.75" style="446" customWidth="1"/>
    <col min="7184"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424" width="10.625" style="446"/>
    <col min="7425" max="7432" width="0" style="446" hidden="1" customWidth="1"/>
    <col min="7433" max="7435" width="3.75" style="446" customWidth="1"/>
    <col min="7436" max="7436" width="12.75" style="446" customWidth="1"/>
    <col min="7437" max="7437" width="51.125" style="446" customWidth="1"/>
    <col min="7438" max="7438" width="0" style="446" hidden="1" customWidth="1"/>
    <col min="7439" max="7439" width="18.75" style="446" customWidth="1"/>
    <col min="7440"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680" width="10.625" style="446"/>
    <col min="7681" max="7688" width="0" style="446" hidden="1" customWidth="1"/>
    <col min="7689" max="7691" width="3.75" style="446" customWidth="1"/>
    <col min="7692" max="7692" width="12.75" style="446" customWidth="1"/>
    <col min="7693" max="7693" width="51.125" style="446" customWidth="1"/>
    <col min="7694" max="7694" width="0" style="446" hidden="1" customWidth="1"/>
    <col min="7695" max="7695" width="18.75" style="446" customWidth="1"/>
    <col min="7696"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936" width="10.625" style="446"/>
    <col min="7937" max="7944" width="0" style="446" hidden="1" customWidth="1"/>
    <col min="7945" max="7947" width="3.75" style="446" customWidth="1"/>
    <col min="7948" max="7948" width="12.75" style="446" customWidth="1"/>
    <col min="7949" max="7949" width="51.125" style="446" customWidth="1"/>
    <col min="7950" max="7950" width="0" style="446" hidden="1" customWidth="1"/>
    <col min="7951" max="7951" width="18.75" style="446" customWidth="1"/>
    <col min="7952"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8192" width="10.625" style="446"/>
    <col min="8193" max="8200" width="0" style="446" hidden="1" customWidth="1"/>
    <col min="8201" max="8203" width="3.75" style="446" customWidth="1"/>
    <col min="8204" max="8204" width="12.75" style="446" customWidth="1"/>
    <col min="8205" max="8205" width="51.125" style="446" customWidth="1"/>
    <col min="8206" max="8206" width="0" style="446" hidden="1" customWidth="1"/>
    <col min="8207" max="8207" width="18.75" style="446" customWidth="1"/>
    <col min="8208"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448" width="10.625" style="446"/>
    <col min="8449" max="8456" width="0" style="446" hidden="1" customWidth="1"/>
    <col min="8457" max="8459" width="3.75" style="446" customWidth="1"/>
    <col min="8460" max="8460" width="12.75" style="446" customWidth="1"/>
    <col min="8461" max="8461" width="51.125" style="446" customWidth="1"/>
    <col min="8462" max="8462" width="0" style="446" hidden="1" customWidth="1"/>
    <col min="8463" max="8463" width="18.75" style="446" customWidth="1"/>
    <col min="8464"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704" width="10.625" style="446"/>
    <col min="8705" max="8712" width="0" style="446" hidden="1" customWidth="1"/>
    <col min="8713" max="8715" width="3.75" style="446" customWidth="1"/>
    <col min="8716" max="8716" width="12.75" style="446" customWidth="1"/>
    <col min="8717" max="8717" width="51.125" style="446" customWidth="1"/>
    <col min="8718" max="8718" width="0" style="446" hidden="1" customWidth="1"/>
    <col min="8719" max="8719" width="18.75" style="446" customWidth="1"/>
    <col min="8720"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960" width="10.625" style="446"/>
    <col min="8961" max="8968" width="0" style="446" hidden="1" customWidth="1"/>
    <col min="8969" max="8971" width="3.75" style="446" customWidth="1"/>
    <col min="8972" max="8972" width="12.75" style="446" customWidth="1"/>
    <col min="8973" max="8973" width="51.125" style="446" customWidth="1"/>
    <col min="8974" max="8974" width="0" style="446" hidden="1" customWidth="1"/>
    <col min="8975" max="8975" width="18.75" style="446" customWidth="1"/>
    <col min="8976"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9216" width="10.625" style="446"/>
    <col min="9217" max="9224" width="0" style="446" hidden="1" customWidth="1"/>
    <col min="9225" max="9227" width="3.75" style="446" customWidth="1"/>
    <col min="9228" max="9228" width="12.75" style="446" customWidth="1"/>
    <col min="9229" max="9229" width="51.125" style="446" customWidth="1"/>
    <col min="9230" max="9230" width="0" style="446" hidden="1" customWidth="1"/>
    <col min="9231" max="9231" width="18.75" style="446" customWidth="1"/>
    <col min="9232"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472" width="10.625" style="446"/>
    <col min="9473" max="9480" width="0" style="446" hidden="1" customWidth="1"/>
    <col min="9481" max="9483" width="3.75" style="446" customWidth="1"/>
    <col min="9484" max="9484" width="12.75" style="446" customWidth="1"/>
    <col min="9485" max="9485" width="51.125" style="446" customWidth="1"/>
    <col min="9486" max="9486" width="0" style="446" hidden="1" customWidth="1"/>
    <col min="9487" max="9487" width="18.75" style="446" customWidth="1"/>
    <col min="9488"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728" width="10.625" style="446"/>
    <col min="9729" max="9736" width="0" style="446" hidden="1" customWidth="1"/>
    <col min="9737" max="9739" width="3.75" style="446" customWidth="1"/>
    <col min="9740" max="9740" width="12.75" style="446" customWidth="1"/>
    <col min="9741" max="9741" width="51.125" style="446" customWidth="1"/>
    <col min="9742" max="9742" width="0" style="446" hidden="1" customWidth="1"/>
    <col min="9743" max="9743" width="18.75" style="446" customWidth="1"/>
    <col min="9744"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984" width="10.625" style="446"/>
    <col min="9985" max="9992" width="0" style="446" hidden="1" customWidth="1"/>
    <col min="9993" max="9995" width="3.75" style="446" customWidth="1"/>
    <col min="9996" max="9996" width="12.75" style="446" customWidth="1"/>
    <col min="9997" max="9997" width="51.125" style="446" customWidth="1"/>
    <col min="9998" max="9998" width="0" style="446" hidden="1" customWidth="1"/>
    <col min="9999" max="9999" width="18.75" style="446" customWidth="1"/>
    <col min="10000"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240" width="10.625" style="446"/>
    <col min="10241" max="10248" width="0" style="446" hidden="1" customWidth="1"/>
    <col min="10249" max="10251" width="3.75" style="446" customWidth="1"/>
    <col min="10252" max="10252" width="12.75" style="446" customWidth="1"/>
    <col min="10253" max="10253" width="51.125" style="446" customWidth="1"/>
    <col min="10254" max="10254" width="0" style="446" hidden="1" customWidth="1"/>
    <col min="10255" max="10255" width="18.75" style="446" customWidth="1"/>
    <col min="10256"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496" width="10.625" style="446"/>
    <col min="10497" max="10504" width="0" style="446" hidden="1" customWidth="1"/>
    <col min="10505" max="10507" width="3.75" style="446" customWidth="1"/>
    <col min="10508" max="10508" width="12.75" style="446" customWidth="1"/>
    <col min="10509" max="10509" width="51.125" style="446" customWidth="1"/>
    <col min="10510" max="10510" width="0" style="446" hidden="1" customWidth="1"/>
    <col min="10511" max="10511" width="18.75" style="446" customWidth="1"/>
    <col min="10512"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752" width="10.625" style="446"/>
    <col min="10753" max="10760" width="0" style="446" hidden="1" customWidth="1"/>
    <col min="10761" max="10763" width="3.75" style="446" customWidth="1"/>
    <col min="10764" max="10764" width="12.75" style="446" customWidth="1"/>
    <col min="10765" max="10765" width="51.125" style="446" customWidth="1"/>
    <col min="10766" max="10766" width="0" style="446" hidden="1" customWidth="1"/>
    <col min="10767" max="10767" width="18.75" style="446" customWidth="1"/>
    <col min="10768"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1008" width="10.625" style="446"/>
    <col min="11009" max="11016" width="0" style="446" hidden="1" customWidth="1"/>
    <col min="11017" max="11019" width="3.75" style="446" customWidth="1"/>
    <col min="11020" max="11020" width="12.75" style="446" customWidth="1"/>
    <col min="11021" max="11021" width="51.125" style="446" customWidth="1"/>
    <col min="11022" max="11022" width="0" style="446" hidden="1" customWidth="1"/>
    <col min="11023" max="11023" width="18.75" style="446" customWidth="1"/>
    <col min="11024"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264" width="10.625" style="446"/>
    <col min="11265" max="11272" width="0" style="446" hidden="1" customWidth="1"/>
    <col min="11273" max="11275" width="3.75" style="446" customWidth="1"/>
    <col min="11276" max="11276" width="12.75" style="446" customWidth="1"/>
    <col min="11277" max="11277" width="51.125" style="446" customWidth="1"/>
    <col min="11278" max="11278" width="0" style="446" hidden="1" customWidth="1"/>
    <col min="11279" max="11279" width="18.75" style="446" customWidth="1"/>
    <col min="11280"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520" width="10.625" style="446"/>
    <col min="11521" max="11528" width="0" style="446" hidden="1" customWidth="1"/>
    <col min="11529" max="11531" width="3.75" style="446" customWidth="1"/>
    <col min="11532" max="11532" width="12.75" style="446" customWidth="1"/>
    <col min="11533" max="11533" width="51.125" style="446" customWidth="1"/>
    <col min="11534" max="11534" width="0" style="446" hidden="1" customWidth="1"/>
    <col min="11535" max="11535" width="18.75" style="446" customWidth="1"/>
    <col min="11536"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776" width="10.625" style="446"/>
    <col min="11777" max="11784" width="0" style="446" hidden="1" customWidth="1"/>
    <col min="11785" max="11787" width="3.75" style="446" customWidth="1"/>
    <col min="11788" max="11788" width="12.75" style="446" customWidth="1"/>
    <col min="11789" max="11789" width="51.125" style="446" customWidth="1"/>
    <col min="11790" max="11790" width="0" style="446" hidden="1" customWidth="1"/>
    <col min="11791" max="11791" width="18.75" style="446" customWidth="1"/>
    <col min="11792"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2032" width="10.625" style="446"/>
    <col min="12033" max="12040" width="0" style="446" hidden="1" customWidth="1"/>
    <col min="12041" max="12043" width="3.75" style="446" customWidth="1"/>
    <col min="12044" max="12044" width="12.75" style="446" customWidth="1"/>
    <col min="12045" max="12045" width="51.125" style="446" customWidth="1"/>
    <col min="12046" max="12046" width="0" style="446" hidden="1" customWidth="1"/>
    <col min="12047" max="12047" width="18.75" style="446" customWidth="1"/>
    <col min="12048"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288" width="10.625" style="446"/>
    <col min="12289" max="12296" width="0" style="446" hidden="1" customWidth="1"/>
    <col min="12297" max="12299" width="3.75" style="446" customWidth="1"/>
    <col min="12300" max="12300" width="12.75" style="446" customWidth="1"/>
    <col min="12301" max="12301" width="51.125" style="446" customWidth="1"/>
    <col min="12302" max="12302" width="0" style="446" hidden="1" customWidth="1"/>
    <col min="12303" max="12303" width="18.75" style="446" customWidth="1"/>
    <col min="12304"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544" width="10.625" style="446"/>
    <col min="12545" max="12552" width="0" style="446" hidden="1" customWidth="1"/>
    <col min="12553" max="12555" width="3.75" style="446" customWidth="1"/>
    <col min="12556" max="12556" width="12.75" style="446" customWidth="1"/>
    <col min="12557" max="12557" width="51.125" style="446" customWidth="1"/>
    <col min="12558" max="12558" width="0" style="446" hidden="1" customWidth="1"/>
    <col min="12559" max="12559" width="18.75" style="446" customWidth="1"/>
    <col min="12560"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800" width="10.625" style="446"/>
    <col min="12801" max="12808" width="0" style="446" hidden="1" customWidth="1"/>
    <col min="12809" max="12811" width="3.75" style="446" customWidth="1"/>
    <col min="12812" max="12812" width="12.75" style="446" customWidth="1"/>
    <col min="12813" max="12813" width="51.125" style="446" customWidth="1"/>
    <col min="12814" max="12814" width="0" style="446" hidden="1" customWidth="1"/>
    <col min="12815" max="12815" width="18.75" style="446" customWidth="1"/>
    <col min="12816"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3056" width="10.625" style="446"/>
    <col min="13057" max="13064" width="0" style="446" hidden="1" customWidth="1"/>
    <col min="13065" max="13067" width="3.75" style="446" customWidth="1"/>
    <col min="13068" max="13068" width="12.75" style="446" customWidth="1"/>
    <col min="13069" max="13069" width="51.125" style="446" customWidth="1"/>
    <col min="13070" max="13070" width="0" style="446" hidden="1" customWidth="1"/>
    <col min="13071" max="13071" width="18.75" style="446" customWidth="1"/>
    <col min="13072"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312" width="10.625" style="446"/>
    <col min="13313" max="13320" width="0" style="446" hidden="1" customWidth="1"/>
    <col min="13321" max="13323" width="3.75" style="446" customWidth="1"/>
    <col min="13324" max="13324" width="12.75" style="446" customWidth="1"/>
    <col min="13325" max="13325" width="51.125" style="446" customWidth="1"/>
    <col min="13326" max="13326" width="0" style="446" hidden="1" customWidth="1"/>
    <col min="13327" max="13327" width="18.75" style="446" customWidth="1"/>
    <col min="13328"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568" width="10.625" style="446"/>
    <col min="13569" max="13576" width="0" style="446" hidden="1" customWidth="1"/>
    <col min="13577" max="13579" width="3.75" style="446" customWidth="1"/>
    <col min="13580" max="13580" width="12.75" style="446" customWidth="1"/>
    <col min="13581" max="13581" width="51.125" style="446" customWidth="1"/>
    <col min="13582" max="13582" width="0" style="446" hidden="1" customWidth="1"/>
    <col min="13583" max="13583" width="18.75" style="446" customWidth="1"/>
    <col min="13584"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824" width="10.625" style="446"/>
    <col min="13825" max="13832" width="0" style="446" hidden="1" customWidth="1"/>
    <col min="13833" max="13835" width="3.75" style="446" customWidth="1"/>
    <col min="13836" max="13836" width="12.75" style="446" customWidth="1"/>
    <col min="13837" max="13837" width="51.125" style="446" customWidth="1"/>
    <col min="13838" max="13838" width="0" style="446" hidden="1" customWidth="1"/>
    <col min="13839" max="13839" width="18.75" style="446" customWidth="1"/>
    <col min="13840"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4080" width="10.625" style="446"/>
    <col min="14081" max="14088" width="0" style="446" hidden="1" customWidth="1"/>
    <col min="14089" max="14091" width="3.75" style="446" customWidth="1"/>
    <col min="14092" max="14092" width="12.75" style="446" customWidth="1"/>
    <col min="14093" max="14093" width="51.125" style="446" customWidth="1"/>
    <col min="14094" max="14094" width="0" style="446" hidden="1" customWidth="1"/>
    <col min="14095" max="14095" width="18.75" style="446" customWidth="1"/>
    <col min="14096"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336" width="10.625" style="446"/>
    <col min="14337" max="14344" width="0" style="446" hidden="1" customWidth="1"/>
    <col min="14345" max="14347" width="3.75" style="446" customWidth="1"/>
    <col min="14348" max="14348" width="12.75" style="446" customWidth="1"/>
    <col min="14349" max="14349" width="51.125" style="446" customWidth="1"/>
    <col min="14350" max="14350" width="0" style="446" hidden="1" customWidth="1"/>
    <col min="14351" max="14351" width="18.75" style="446" customWidth="1"/>
    <col min="14352"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592" width="10.625" style="446"/>
    <col min="14593" max="14600" width="0" style="446" hidden="1" customWidth="1"/>
    <col min="14601" max="14603" width="3.75" style="446" customWidth="1"/>
    <col min="14604" max="14604" width="12.75" style="446" customWidth="1"/>
    <col min="14605" max="14605" width="51.125" style="446" customWidth="1"/>
    <col min="14606" max="14606" width="0" style="446" hidden="1" customWidth="1"/>
    <col min="14607" max="14607" width="18.75" style="446" customWidth="1"/>
    <col min="14608"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848" width="10.625" style="446"/>
    <col min="14849" max="14856" width="0" style="446" hidden="1" customWidth="1"/>
    <col min="14857" max="14859" width="3.75" style="446" customWidth="1"/>
    <col min="14860" max="14860" width="12.75" style="446" customWidth="1"/>
    <col min="14861" max="14861" width="51.125" style="446" customWidth="1"/>
    <col min="14862" max="14862" width="0" style="446" hidden="1" customWidth="1"/>
    <col min="14863" max="14863" width="18.75" style="446" customWidth="1"/>
    <col min="14864"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5104" width="10.625" style="446"/>
    <col min="15105" max="15112" width="0" style="446" hidden="1" customWidth="1"/>
    <col min="15113" max="15115" width="3.75" style="446" customWidth="1"/>
    <col min="15116" max="15116" width="12.75" style="446" customWidth="1"/>
    <col min="15117" max="15117" width="51.125" style="446" customWidth="1"/>
    <col min="15118" max="15118" width="0" style="446" hidden="1" customWidth="1"/>
    <col min="15119" max="15119" width="18.75" style="446" customWidth="1"/>
    <col min="15120"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360" width="10.625" style="446"/>
    <col min="15361" max="15368" width="0" style="446" hidden="1" customWidth="1"/>
    <col min="15369" max="15371" width="3.75" style="446" customWidth="1"/>
    <col min="15372" max="15372" width="12.75" style="446" customWidth="1"/>
    <col min="15373" max="15373" width="51.125" style="446" customWidth="1"/>
    <col min="15374" max="15374" width="0" style="446" hidden="1" customWidth="1"/>
    <col min="15375" max="15375" width="18.75" style="446" customWidth="1"/>
    <col min="15376"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616" width="10.625" style="446"/>
    <col min="15617" max="15624" width="0" style="446" hidden="1" customWidth="1"/>
    <col min="15625" max="15627" width="3.75" style="446" customWidth="1"/>
    <col min="15628" max="15628" width="12.75" style="446" customWidth="1"/>
    <col min="15629" max="15629" width="51.125" style="446" customWidth="1"/>
    <col min="15630" max="15630" width="0" style="446" hidden="1" customWidth="1"/>
    <col min="15631" max="15631" width="18.75" style="446" customWidth="1"/>
    <col min="15632"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872" width="10.625" style="446"/>
    <col min="15873" max="15880" width="0" style="446" hidden="1" customWidth="1"/>
    <col min="15881" max="15883" width="3.75" style="446" customWidth="1"/>
    <col min="15884" max="15884" width="12.75" style="446" customWidth="1"/>
    <col min="15885" max="15885" width="51.125" style="446" customWidth="1"/>
    <col min="15886" max="15886" width="0" style="446" hidden="1" customWidth="1"/>
    <col min="15887" max="15887" width="18.75" style="446" customWidth="1"/>
    <col min="15888"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6128" width="10.625" style="446"/>
    <col min="16129" max="16136" width="0" style="446" hidden="1" customWidth="1"/>
    <col min="16137" max="16139" width="3.75" style="446" customWidth="1"/>
    <col min="16140" max="16140" width="12.75" style="446" customWidth="1"/>
    <col min="16141" max="16141" width="51.125" style="446" customWidth="1"/>
    <col min="16142" max="16142" width="0" style="446" hidden="1" customWidth="1"/>
    <col min="16143" max="16143" width="18.75" style="446" customWidth="1"/>
    <col min="16144"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384" width="10.6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2" t="s">
        <v>718</v>
      </c>
      <c r="M5" s="1312"/>
      <c r="N5" s="1312"/>
      <c r="O5" s="1312"/>
      <c r="P5" s="1312"/>
      <c r="Q5" s="1312"/>
      <c r="R5" s="1312"/>
      <c r="S5" s="1312"/>
      <c r="T5" s="1312"/>
      <c r="U5" s="467"/>
    </row>
    <row r="6" spans="1:33" ht="3" customHeight="1">
      <c r="J6" s="451"/>
      <c r="K6" s="451"/>
      <c r="L6" s="447"/>
      <c r="M6" s="447"/>
      <c r="N6" s="447"/>
      <c r="O6" s="450"/>
      <c r="P6" s="450"/>
      <c r="Q6" s="450"/>
      <c r="R6" s="450"/>
      <c r="S6" s="450"/>
      <c r="T6" s="450"/>
      <c r="U6" s="447"/>
    </row>
    <row r="7" spans="1:33"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33" s="461" customFormat="1" ht="22.8">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551"/>
      <c r="V8" s="551"/>
      <c r="W8" s="489"/>
      <c r="X8" s="475"/>
      <c r="Y8" s="475"/>
      <c r="Z8" s="475"/>
      <c r="AA8" s="475"/>
      <c r="AB8" s="475"/>
      <c r="AC8" s="475"/>
      <c r="AD8" s="475"/>
      <c r="AE8" s="475"/>
      <c r="AF8" s="475"/>
      <c r="AG8" s="475"/>
    </row>
    <row r="9" spans="1:33" s="461" customFormat="1" ht="22.8">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551"/>
      <c r="V9" s="551"/>
      <c r="W9" s="489"/>
      <c r="X9" s="475"/>
      <c r="Y9" s="475"/>
      <c r="Z9" s="475"/>
      <c r="AA9" s="475"/>
      <c r="AB9" s="475"/>
      <c r="AC9" s="475"/>
      <c r="AD9" s="475"/>
      <c r="AE9" s="475"/>
      <c r="AF9" s="475"/>
      <c r="AG9" s="475"/>
    </row>
    <row r="10" spans="1:33"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33" s="461" customFormat="1" ht="11.4"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9"/>
      <c r="P12" s="1329"/>
      <c r="Q12" s="1329"/>
      <c r="R12" s="1329"/>
      <c r="S12" s="1329"/>
      <c r="T12" s="1329"/>
      <c r="U12" s="1329"/>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296" t="s">
        <v>91</v>
      </c>
      <c r="M14" s="1296" t="s">
        <v>603</v>
      </c>
      <c r="N14" s="444"/>
      <c r="O14" s="1297" t="s">
        <v>605</v>
      </c>
      <c r="P14" s="1298"/>
      <c r="Q14" s="1298"/>
      <c r="R14" s="1298"/>
      <c r="S14" s="1298"/>
      <c r="T14" s="1299"/>
      <c r="U14" s="1307" t="s">
        <v>339</v>
      </c>
      <c r="V14" s="1328" t="s">
        <v>274</v>
      </c>
      <c r="W14" s="1231"/>
    </row>
    <row r="15" spans="1:33" ht="14.25" customHeight="1">
      <c r="J15" s="451"/>
      <c r="K15" s="451"/>
      <c r="L15" s="1296"/>
      <c r="M15" s="1296"/>
      <c r="N15" s="443"/>
      <c r="O15" s="1302" t="s">
        <v>604</v>
      </c>
      <c r="P15" s="624"/>
      <c r="Q15" s="624"/>
      <c r="R15" s="1305" t="s">
        <v>616</v>
      </c>
      <c r="S15" s="1305"/>
      <c r="T15" s="1306"/>
      <c r="U15" s="1308"/>
      <c r="V15" s="1328"/>
      <c r="W15" s="1231"/>
    </row>
    <row r="16" spans="1:33" ht="30.75" customHeight="1">
      <c r="J16" s="451"/>
      <c r="K16" s="451"/>
      <c r="L16" s="1296"/>
      <c r="M16" s="1296"/>
      <c r="N16" s="442"/>
      <c r="O16" s="1303"/>
      <c r="P16" s="622"/>
      <c r="Q16" s="623"/>
      <c r="R16" s="506" t="s">
        <v>273</v>
      </c>
      <c r="S16" s="1291" t="s">
        <v>272</v>
      </c>
      <c r="T16" s="1292"/>
      <c r="U16" s="1309"/>
      <c r="V16" s="1328"/>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26">
        <f ca="1">OFFSET(S17,0,-1)+1</f>
        <v>5</v>
      </c>
      <c r="T17" s="1326"/>
      <c r="U17" s="607">
        <f ca="1">OFFSET(U17,0,-2)+1</f>
        <v>6</v>
      </c>
      <c r="V17" s="608">
        <f ca="1">OFFSET(V17,0,-1)</f>
        <v>6</v>
      </c>
      <c r="W17" s="607">
        <f ca="1">OFFSET(W17,0,-1)+1</f>
        <v>7</v>
      </c>
    </row>
    <row r="18" spans="1:33" ht="22.8">
      <c r="A18" s="1315">
        <v>1</v>
      </c>
      <c r="B18" s="849"/>
      <c r="C18" s="849"/>
      <c r="D18" s="849"/>
      <c r="E18" s="850"/>
      <c r="F18" s="851"/>
      <c r="G18" s="851"/>
      <c r="H18" s="851"/>
      <c r="I18" s="852"/>
      <c r="J18" s="847"/>
      <c r="K18" s="854"/>
      <c r="L18" s="562">
        <f>mergeValue(A18)</f>
        <v>1</v>
      </c>
      <c r="M18" s="610" t="s">
        <v>19</v>
      </c>
      <c r="N18" s="549"/>
      <c r="O18" s="1327"/>
      <c r="P18" s="1327"/>
      <c r="Q18" s="1327"/>
      <c r="R18" s="1327"/>
      <c r="S18" s="1327"/>
      <c r="T18" s="1327"/>
      <c r="U18" s="1327"/>
      <c r="V18" s="1327"/>
      <c r="W18" s="1130" t="s">
        <v>719</v>
      </c>
    </row>
    <row r="19" spans="1:33" ht="34.200000000000003">
      <c r="A19" s="1315"/>
      <c r="B19" s="1315">
        <v>1</v>
      </c>
      <c r="C19" s="849"/>
      <c r="D19" s="849"/>
      <c r="E19" s="851"/>
      <c r="F19" s="851"/>
      <c r="G19" s="851"/>
      <c r="H19" s="851"/>
      <c r="I19" s="846"/>
      <c r="J19" s="845"/>
      <c r="K19" s="848"/>
      <c r="L19" s="562" t="str">
        <f>mergeValue(A19) &amp;"."&amp; mergeValue(B19)</f>
        <v>1.1</v>
      </c>
      <c r="M19" s="516" t="s">
        <v>15</v>
      </c>
      <c r="N19" s="549"/>
      <c r="O19" s="1327"/>
      <c r="P19" s="1327"/>
      <c r="Q19" s="1327"/>
      <c r="R19" s="1327"/>
      <c r="S19" s="1327"/>
      <c r="T19" s="1327"/>
      <c r="U19" s="1327"/>
      <c r="V19" s="1327"/>
      <c r="W19" s="1130" t="s">
        <v>460</v>
      </c>
    </row>
    <row r="20" spans="1:33" ht="22.8">
      <c r="A20" s="1315"/>
      <c r="B20" s="1315"/>
      <c r="C20" s="1315">
        <v>1</v>
      </c>
      <c r="D20" s="849"/>
      <c r="E20" s="851"/>
      <c r="F20" s="851"/>
      <c r="G20" s="851"/>
      <c r="H20" s="851"/>
      <c r="I20" s="853"/>
      <c r="J20" s="845"/>
      <c r="K20" s="848"/>
      <c r="L20" s="562" t="str">
        <f>mergeValue(A20) &amp;"."&amp; mergeValue(B20)&amp;"."&amp; mergeValue(C20)</f>
        <v>1.1.1</v>
      </c>
      <c r="M20" s="517" t="s">
        <v>7</v>
      </c>
      <c r="N20" s="549"/>
      <c r="O20" s="1327"/>
      <c r="P20" s="1327"/>
      <c r="Q20" s="1327"/>
      <c r="R20" s="1327"/>
      <c r="S20" s="1327"/>
      <c r="T20" s="1327"/>
      <c r="U20" s="1327"/>
      <c r="V20" s="1327"/>
      <c r="W20" s="1130" t="s">
        <v>601</v>
      </c>
    </row>
    <row r="21" spans="1:33" ht="22.8">
      <c r="A21" s="1315"/>
      <c r="B21" s="1315"/>
      <c r="C21" s="1315"/>
      <c r="D21" s="1315">
        <v>1</v>
      </c>
      <c r="E21" s="851"/>
      <c r="F21" s="851"/>
      <c r="G21" s="851"/>
      <c r="H21" s="851"/>
      <c r="I21" s="853"/>
      <c r="J21" s="845"/>
      <c r="K21" s="848"/>
      <c r="L21" s="562" t="str">
        <f>mergeValue(A21) &amp;"."&amp; mergeValue(B21)&amp;"."&amp; mergeValue(C21)&amp;"."&amp; mergeValue(D21)</f>
        <v>1.1.1.1</v>
      </c>
      <c r="M21" s="518" t="s">
        <v>21</v>
      </c>
      <c r="N21" s="549"/>
      <c r="O21" s="1327"/>
      <c r="P21" s="1327"/>
      <c r="Q21" s="1327"/>
      <c r="R21" s="1327"/>
      <c r="S21" s="1327"/>
      <c r="T21" s="1327"/>
      <c r="U21" s="1327"/>
      <c r="V21" s="1327"/>
      <c r="W21" s="1130" t="s">
        <v>602</v>
      </c>
    </row>
    <row r="22" spans="1:33" ht="79.8">
      <c r="A22" s="1315"/>
      <c r="B22" s="1315"/>
      <c r="C22" s="1315"/>
      <c r="D22" s="1315"/>
      <c r="E22" s="1315">
        <v>1</v>
      </c>
      <c r="F22" s="851"/>
      <c r="G22" s="851"/>
      <c r="H22" s="849">
        <v>1</v>
      </c>
      <c r="I22" s="1315">
        <v>1</v>
      </c>
      <c r="J22" s="851"/>
      <c r="K22" s="856"/>
      <c r="L22" s="562" t="str">
        <f>mergeValue(A22) &amp;"."&amp; mergeValue(B22)&amp;"."&amp; mergeValue(C22)&amp;"."&amp; mergeValue(D22)&amp;"."&amp; mergeValue(E22)</f>
        <v>1.1.1.1.1</v>
      </c>
      <c r="M22" s="524" t="s">
        <v>8</v>
      </c>
      <c r="N22" s="550"/>
      <c r="O22" s="1317"/>
      <c r="P22" s="1317"/>
      <c r="Q22" s="1317"/>
      <c r="R22" s="1317"/>
      <c r="S22" s="1317"/>
      <c r="T22" s="1317"/>
      <c r="U22" s="1317"/>
      <c r="V22" s="1317"/>
      <c r="W22" s="1130" t="s">
        <v>720</v>
      </c>
    </row>
    <row r="23" spans="1:33" ht="45.6">
      <c r="A23" s="1315"/>
      <c r="B23" s="1315"/>
      <c r="C23" s="1315"/>
      <c r="D23" s="1315"/>
      <c r="E23" s="1315"/>
      <c r="F23" s="1315">
        <v>1</v>
      </c>
      <c r="G23" s="849"/>
      <c r="H23" s="849"/>
      <c r="I23" s="1315"/>
      <c r="J23" s="1315">
        <v>1</v>
      </c>
      <c r="K23" s="857"/>
      <c r="L23" s="562" t="str">
        <f>mergeValue(A23) &amp;"."&amp; mergeValue(B23)&amp;"."&amp; mergeValue(C23)&amp;"."&amp; mergeValue(D23)&amp;"."&amp; mergeValue(E23)&amp;"."&amp; mergeValue(F23)</f>
        <v>1.1.1.1.1.1</v>
      </c>
      <c r="M23" s="525" t="s">
        <v>9</v>
      </c>
      <c r="N23" s="550"/>
      <c r="O23" s="1318"/>
      <c r="P23" s="1319"/>
      <c r="Q23" s="1319"/>
      <c r="R23" s="1319"/>
      <c r="S23" s="1319"/>
      <c r="T23" s="1319"/>
      <c r="U23" s="1319"/>
      <c r="V23" s="1320"/>
      <c r="W23" s="1130" t="s">
        <v>721</v>
      </c>
      <c r="Y23" s="474" t="str">
        <f>strCheckUnique(Z23:Z26)</f>
        <v/>
      </c>
      <c r="AA23" s="474" t="str">
        <f>IF(O23="","",O23 &amp; ":_")</f>
        <v/>
      </c>
    </row>
    <row r="24" spans="1:33" ht="122.1" customHeight="1">
      <c r="A24" s="1315"/>
      <c r="B24" s="1315"/>
      <c r="C24" s="1315"/>
      <c r="D24" s="1315"/>
      <c r="E24" s="1315"/>
      <c r="F24" s="1315"/>
      <c r="G24" s="849">
        <v>1</v>
      </c>
      <c r="H24" s="849"/>
      <c r="I24" s="1315"/>
      <c r="J24" s="1315"/>
      <c r="K24" s="857">
        <v>1</v>
      </c>
      <c r="L24" s="562" t="str">
        <f>mergeValue(A24) &amp;"."&amp; mergeValue(B24)&amp;"."&amp; mergeValue(C24)&amp;"."&amp; mergeValue(D24)&amp;"."&amp; mergeValue(E24)&amp;"."&amp; mergeValue(F24)&amp;"."&amp; mergeValue(G24)</f>
        <v>1.1.1.1.1.1.1</v>
      </c>
      <c r="M24" s="1089"/>
      <c r="N24" s="555"/>
      <c r="O24" s="1104"/>
      <c r="P24" s="532"/>
      <c r="Q24" s="532"/>
      <c r="R24" s="1321"/>
      <c r="S24" s="1311" t="s">
        <v>83</v>
      </c>
      <c r="T24" s="1321"/>
      <c r="U24" s="1311" t="s">
        <v>84</v>
      </c>
      <c r="V24" s="547"/>
      <c r="W24" s="1285" t="s">
        <v>722</v>
      </c>
      <c r="X24" s="470" t="str">
        <f>strCheckDate(O25:V25)</f>
        <v/>
      </c>
      <c r="Y24" s="474"/>
      <c r="Z24" s="474" t="str">
        <f>IF(M24="","",M24 )</f>
        <v/>
      </c>
      <c r="AA24" s="474"/>
      <c r="AB24" s="474"/>
      <c r="AC24" s="474"/>
    </row>
    <row r="25" spans="1:33" ht="11.4" hidden="1">
      <c r="A25" s="1315"/>
      <c r="B25" s="1315"/>
      <c r="C25" s="1315"/>
      <c r="D25" s="1315"/>
      <c r="E25" s="1315"/>
      <c r="F25" s="1315"/>
      <c r="G25" s="849"/>
      <c r="H25" s="849"/>
      <c r="I25" s="1315"/>
      <c r="J25" s="1315"/>
      <c r="K25" s="857"/>
      <c r="L25" s="569"/>
      <c r="M25" s="615"/>
      <c r="N25" s="555"/>
      <c r="O25" s="553"/>
      <c r="P25" s="532"/>
      <c r="Q25" s="553" t="str">
        <f>R24 &amp; "-" &amp; T24</f>
        <v>-</v>
      </c>
      <c r="R25" s="1310"/>
      <c r="S25" s="1311"/>
      <c r="T25" s="1310"/>
      <c r="U25" s="1311"/>
      <c r="V25" s="547"/>
      <c r="W25" s="1286"/>
    </row>
    <row r="26" spans="1:33" s="445" customFormat="1" ht="15" customHeight="1">
      <c r="A26" s="1315"/>
      <c r="B26" s="1315"/>
      <c r="C26" s="1315"/>
      <c r="D26" s="1315"/>
      <c r="E26" s="1315"/>
      <c r="F26" s="1315"/>
      <c r="G26" s="851"/>
      <c r="H26" s="849"/>
      <c r="I26" s="1315"/>
      <c r="J26" s="1315"/>
      <c r="K26" s="856"/>
      <c r="L26" s="508"/>
      <c r="M26" s="527" t="s">
        <v>24</v>
      </c>
      <c r="N26" s="521"/>
      <c r="O26" s="515"/>
      <c r="P26" s="515"/>
      <c r="Q26" s="515"/>
      <c r="R26" s="542"/>
      <c r="S26" s="534"/>
      <c r="T26" s="533"/>
      <c r="U26" s="521"/>
      <c r="V26" s="530"/>
      <c r="W26" s="1287"/>
      <c r="X26" s="471"/>
      <c r="Y26" s="471"/>
      <c r="Z26" s="471"/>
      <c r="AA26" s="471"/>
      <c r="AB26" s="471"/>
      <c r="AC26" s="471"/>
      <c r="AD26" s="471"/>
      <c r="AE26" s="471"/>
      <c r="AF26" s="471"/>
      <c r="AG26" s="471"/>
    </row>
    <row r="27" spans="1:33" s="445" customFormat="1" ht="15" customHeight="1">
      <c r="A27" s="1315"/>
      <c r="B27" s="1315"/>
      <c r="C27" s="1315"/>
      <c r="D27" s="1315"/>
      <c r="E27" s="1315"/>
      <c r="F27" s="851"/>
      <c r="G27" s="851"/>
      <c r="H27" s="849"/>
      <c r="I27" s="131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5"/>
      <c r="B28" s="1315"/>
      <c r="C28" s="1315"/>
      <c r="D28" s="131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5"/>
      <c r="B29" s="1315"/>
      <c r="C29" s="131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5"/>
      <c r="B30" s="131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5"/>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 customHeight="1">
      <c r="A1" s="560" t="s">
        <v>50</v>
      </c>
    </row>
    <row r="2" spans="1:20" ht="22.2">
      <c r="F2" s="1279" t="s">
        <v>471</v>
      </c>
      <c r="G2" s="1280"/>
      <c r="H2" s="1281"/>
      <c r="I2" s="609"/>
    </row>
    <row r="3" spans="1:20" ht="3" customHeight="1"/>
    <row r="4" spans="1:20" s="539" customFormat="1" ht="11.4">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6">
      <c r="A8" s="1283">
        <v>1</v>
      </c>
      <c r="B8" s="559"/>
      <c r="C8" s="559"/>
      <c r="D8" s="559"/>
      <c r="F8" s="585" t="str">
        <f>"2." &amp;mergeValue(A8)</f>
        <v>2.1</v>
      </c>
      <c r="G8" s="601" t="s">
        <v>474</v>
      </c>
      <c r="H8" s="573" t="str">
        <f>IF('Перечень тарифов'!R26="","наименование отсутствует","" &amp; 'Перечень тарифов'!R26 &amp; "")</f>
        <v>наименование отсутствует</v>
      </c>
      <c r="I8" s="550" t="s">
        <v>569</v>
      </c>
      <c r="J8" s="584"/>
      <c r="K8" s="559"/>
      <c r="L8" s="559"/>
      <c r="M8" s="559"/>
      <c r="N8" s="559"/>
      <c r="O8" s="559"/>
      <c r="P8" s="559"/>
      <c r="Q8" s="559"/>
      <c r="R8" s="559"/>
      <c r="S8" s="559"/>
      <c r="T8" s="559"/>
    </row>
    <row r="9" spans="1:20" s="539" customFormat="1" ht="22.8">
      <c r="A9" s="1283"/>
      <c r="B9" s="559"/>
      <c r="C9" s="559"/>
      <c r="D9" s="559"/>
      <c r="F9" s="585" t="str">
        <f>"3." &amp;mergeValue(A9)</f>
        <v>3.1</v>
      </c>
      <c r="G9" s="601" t="s">
        <v>475</v>
      </c>
      <c r="H9" s="573" t="str">
        <f>IF('Перечень тарифов'!F26="","наименование отсутствует","" &amp; 'Перечень тарифов'!F26 &amp; "")</f>
        <v>Производство. Теплоноситель</v>
      </c>
      <c r="I9" s="550" t="s">
        <v>567</v>
      </c>
      <c r="J9" s="584"/>
      <c r="K9" s="559"/>
      <c r="L9" s="559"/>
      <c r="M9" s="559"/>
      <c r="N9" s="559"/>
      <c r="O9" s="559"/>
      <c r="P9" s="559"/>
      <c r="Q9" s="559"/>
      <c r="R9" s="559"/>
      <c r="S9" s="559"/>
      <c r="T9" s="559"/>
    </row>
    <row r="10" spans="1:20" s="539" customFormat="1" ht="22.8">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c r="O11" s="559"/>
      <c r="P11" s="559"/>
      <c r="Q11" s="559"/>
      <c r="R11" s="559"/>
      <c r="S11" s="559"/>
      <c r="T11" s="559"/>
    </row>
    <row r="12" spans="1:20" s="539" customFormat="1" ht="22.8">
      <c r="A12" s="1283"/>
      <c r="B12" s="1283"/>
      <c r="C12" s="1283">
        <v>1</v>
      </c>
      <c r="D12" s="592"/>
      <c r="F12" s="585" t="str">
        <f>"4."&amp;mergeValue(A12) &amp;"."&amp;mergeValue(B12)&amp;"."&amp;mergeValue(C12)</f>
        <v>4.1.1.1</v>
      </c>
      <c r="G12" s="591" t="s">
        <v>477</v>
      </c>
      <c r="H12" s="573" t="str">
        <f>IF(Территории!H13="","","" &amp; Территории!H13 &amp; "")</f>
        <v>городской округ Тольятти</v>
      </c>
      <c r="I12" s="550" t="s">
        <v>480</v>
      </c>
      <c r="J12" s="584"/>
      <c r="K12" s="559"/>
      <c r="L12" s="559"/>
      <c r="M12" s="559"/>
      <c r="N12" s="559"/>
      <c r="O12" s="559"/>
      <c r="P12" s="559"/>
      <c r="Q12" s="559"/>
      <c r="R12" s="559"/>
      <c r="S12" s="559"/>
      <c r="T12" s="559"/>
    </row>
    <row r="13" spans="1:20" s="539" customFormat="1" ht="57">
      <c r="A13" s="1283"/>
      <c r="B13" s="1283"/>
      <c r="C13" s="1283"/>
      <c r="D13" s="592">
        <v>1</v>
      </c>
      <c r="F13" s="585" t="str">
        <f>"4."&amp;mergeValue(A13) &amp;"."&amp;mergeValue(B13)&amp;"."&amp;mergeValue(C13)&amp;"."&amp;mergeValue(D13)</f>
        <v>4.1.1.1.1</v>
      </c>
      <c r="G13" s="602" t="s">
        <v>478</v>
      </c>
      <c r="H13" s="573" t="str">
        <f>IF(Территории!R14="","","" &amp; Территории!R14 &amp; "")</f>
        <v>городской округ Тольятти (36740000)</v>
      </c>
      <c r="I13" s="1185"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572</v>
      </c>
      <c r="H15" s="1278"/>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4"/>
  <cols>
    <col min="1" max="1" width="3.25" customWidth="1"/>
    <col min="2" max="2" width="8.75" customWidth="1"/>
    <col min="3" max="3" width="22.25" customWidth="1"/>
    <col min="4" max="4" width="4.25" customWidth="1"/>
    <col min="5" max="6" width="4.375" customWidth="1"/>
    <col min="7" max="7" width="4.625" customWidth="1"/>
    <col min="8" max="25" width="4.375" customWidth="1"/>
    <col min="26" max="33" width="9.125" style="76" customWidth="1"/>
  </cols>
  <sheetData>
    <row r="1" spans="1:27" ht="3" customHeight="1">
      <c r="AA1" s="76" t="s">
        <v>238</v>
      </c>
    </row>
    <row r="2" spans="1:27" ht="16.5" customHeight="1">
      <c r="B2" s="1204" t="str">
        <f>"Код отчёта: " &amp; GetCode()</f>
        <v>Код отчёта: FAS.JKH.OPEN.INFO.REQUEST.WARM</v>
      </c>
      <c r="C2" s="1204"/>
      <c r="D2" s="1204"/>
      <c r="E2" s="1204"/>
      <c r="F2" s="1204"/>
      <c r="G2" s="1204"/>
      <c r="Q2" s="223"/>
      <c r="R2" s="223"/>
      <c r="S2" s="223"/>
      <c r="T2" s="223"/>
      <c r="U2" s="223"/>
      <c r="V2" s="223"/>
      <c r="W2" s="223"/>
    </row>
    <row r="3" spans="1:27" ht="18" customHeight="1">
      <c r="B3" s="1205" t="str">
        <f>"Версия " &amp; GetVersion()</f>
        <v>Версия 1.0.1</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677</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568</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3.8">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3.8">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3.8">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3.8"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2" t="s">
        <v>253</v>
      </c>
      <c r="G21" s="1213"/>
      <c r="H21" s="1213"/>
      <c r="I21" s="1213"/>
      <c r="J21" s="1213"/>
      <c r="K21" s="1213"/>
      <c r="L21" s="1213"/>
      <c r="M21" s="1213"/>
      <c r="N21" s="57"/>
      <c r="O21" s="68" t="s">
        <v>236</v>
      </c>
      <c r="P21" s="1214" t="s">
        <v>237</v>
      </c>
      <c r="Q21" s="1215"/>
      <c r="R21" s="1215"/>
      <c r="S21" s="1215"/>
      <c r="T21" s="1215"/>
      <c r="U21" s="1215"/>
      <c r="V21" s="1215"/>
      <c r="W21" s="1215"/>
      <c r="X21" s="1215"/>
      <c r="Y21" s="56"/>
    </row>
    <row r="22" spans="1:25" ht="14.25" hidden="1" customHeight="1">
      <c r="A22" s="40"/>
      <c r="B22" s="75"/>
      <c r="C22" s="74"/>
      <c r="D22" s="58"/>
      <c r="E22" s="89" t="s">
        <v>236</v>
      </c>
      <c r="F22" s="1212" t="s">
        <v>239</v>
      </c>
      <c r="G22" s="1213"/>
      <c r="H22" s="1213"/>
      <c r="I22" s="1213"/>
      <c r="J22" s="1213"/>
      <c r="K22" s="1213"/>
      <c r="L22" s="1213"/>
      <c r="M22" s="1213"/>
      <c r="N22" s="57"/>
      <c r="O22" s="71" t="s">
        <v>236</v>
      </c>
      <c r="P22" s="1214" t="s">
        <v>566</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3.8"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3.8"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3.8"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3.8"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3.8"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3.8"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392</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3.8"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3.8"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3.8"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235</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3.8"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3.8"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3.8"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3.8"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3.8"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3.8"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3.8"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3.8"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3.8"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3.8"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3.8"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3.8"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3.8"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3.8"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3.8"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3.8" hidden="1">
      <c r="A71" s="40"/>
      <c r="B71" s="75"/>
      <c r="C71" s="74"/>
      <c r="D71" s="58"/>
      <c r="E71" s="1208" t="s">
        <v>565</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3.8"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3.8"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3.8"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3.8"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3.8"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3.8"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3.8"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3.8"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3.8"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3.8"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3.8"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3.8"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3.8"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3.8"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3.8"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234</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233</v>
      </c>
      <c r="G100" s="1218"/>
      <c r="H100" s="1218"/>
      <c r="I100" s="1218"/>
      <c r="J100" s="1218"/>
      <c r="K100" s="1218"/>
      <c r="L100" s="1218"/>
      <c r="M100" s="1218"/>
      <c r="N100" s="1218"/>
      <c r="O100" s="1218"/>
      <c r="P100" s="1218"/>
      <c r="Q100" s="1218"/>
      <c r="R100" s="1218"/>
      <c r="S100" s="121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3.8" hidden="1">
      <c r="A102" s="40"/>
      <c r="B102" s="75"/>
      <c r="C102" s="74"/>
      <c r="D102" s="58"/>
      <c r="E102" s="57"/>
      <c r="F102" s="1218" t="s">
        <v>232</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3.8"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3.8"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3.8"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3.8"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3.8"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3.8"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3.8"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3.8"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swni1/NQErr0nio2yNmoeaqR860999mm2gDD29HArR4/AJe021r8hHsMhu8zldhoL8olBCDSvkDrhfqJiarCxQ==" saltValue="NLDmDzJKnrGXDJtGUWSF5Q==" spinCount="100000"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53340</xdr:colOff>
                <xdr:row>120</xdr:row>
                <xdr:rowOff>99060</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BE30"/>
  <sheetViews>
    <sheetView showGridLines="0" topLeftCell="T4" zoomScaleNormal="100" workbookViewId="0">
      <selection activeCell="M30" sqref="M30:AR30"/>
    </sheetView>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3.75" style="493" customWidth="1"/>
    <col min="16" max="17" width="1.75" style="493" hidden="1" customWidth="1"/>
    <col min="18" max="18" width="11.75" style="493" customWidth="1"/>
    <col min="19" max="19" width="3.75" style="493" customWidth="1"/>
    <col min="20" max="20" width="11.75" style="493" customWidth="1"/>
    <col min="21" max="21" width="8.625" style="493" customWidth="1"/>
    <col min="22" max="22" width="23.75" style="1074" customWidth="1"/>
    <col min="23" max="24" width="1.75" style="1074" hidden="1" customWidth="1"/>
    <col min="25" max="25" width="11.75" style="1074" customWidth="1"/>
    <col min="26" max="26" width="3.75" style="1074" customWidth="1"/>
    <col min="27" max="27" width="11.75" style="1074" customWidth="1"/>
    <col min="28" max="28" width="8.625" style="1074" customWidth="1"/>
    <col min="29" max="29" width="23.75" style="1074" customWidth="1"/>
    <col min="30" max="31" width="1.75" style="1074" hidden="1" customWidth="1"/>
    <col min="32" max="32" width="11.75" style="1074" customWidth="1"/>
    <col min="33" max="33" width="3.75" style="1074" customWidth="1"/>
    <col min="34" max="34" width="11.75" style="1074" customWidth="1"/>
    <col min="35" max="35" width="8.625" style="1074" customWidth="1"/>
    <col min="36" max="36" width="23.75" style="1074" customWidth="1"/>
    <col min="37" max="38" width="1.75" style="1074" hidden="1" customWidth="1"/>
    <col min="39" max="39" width="11.75" style="1074" customWidth="1"/>
    <col min="40" max="40" width="3.75" style="1074" customWidth="1"/>
    <col min="41" max="41" width="11.75" style="1074" customWidth="1"/>
    <col min="42" max="42" width="8.625" style="1074" hidden="1" customWidth="1"/>
    <col min="43" max="43" width="4.75" style="493" customWidth="1"/>
    <col min="44" max="44" width="115.75" style="493" customWidth="1"/>
    <col min="45" max="56" width="10.625" style="554"/>
    <col min="57" max="277" width="10.625" style="493"/>
    <col min="278" max="285" width="0" style="493" hidden="1" customWidth="1"/>
    <col min="286" max="288" width="3.75" style="493" customWidth="1"/>
    <col min="289" max="289" width="12.75" style="493" customWidth="1"/>
    <col min="290" max="290" width="47.375" style="493" customWidth="1"/>
    <col min="291" max="294" width="0" style="493" hidden="1" customWidth="1"/>
    <col min="295" max="295" width="11.75" style="493" customWidth="1"/>
    <col min="296" max="296" width="6.375" style="493" bestFit="1" customWidth="1"/>
    <col min="297" max="297" width="11.75" style="493" customWidth="1"/>
    <col min="298" max="298" width="0" style="493" hidden="1" customWidth="1"/>
    <col min="299" max="299" width="3.75" style="493" customWidth="1"/>
    <col min="300" max="300" width="11.125" style="493" bestFit="1" customWidth="1"/>
    <col min="301" max="533" width="10.625" style="493"/>
    <col min="534" max="541" width="0" style="493" hidden="1" customWidth="1"/>
    <col min="542" max="544" width="3.75" style="493" customWidth="1"/>
    <col min="545" max="545" width="12.75" style="493" customWidth="1"/>
    <col min="546" max="546" width="47.375" style="493" customWidth="1"/>
    <col min="547" max="550" width="0" style="493" hidden="1" customWidth="1"/>
    <col min="551" max="551" width="11.75" style="493" customWidth="1"/>
    <col min="552" max="552" width="6.375" style="493" bestFit="1" customWidth="1"/>
    <col min="553" max="553" width="11.75" style="493" customWidth="1"/>
    <col min="554" max="554" width="0" style="493" hidden="1" customWidth="1"/>
    <col min="555" max="555" width="3.75" style="493" customWidth="1"/>
    <col min="556" max="556" width="11.125" style="493" bestFit="1" customWidth="1"/>
    <col min="557" max="789" width="10.625" style="493"/>
    <col min="790" max="797" width="0" style="493" hidden="1" customWidth="1"/>
    <col min="798" max="800" width="3.75" style="493" customWidth="1"/>
    <col min="801" max="801" width="12.75" style="493" customWidth="1"/>
    <col min="802" max="802" width="47.375" style="493" customWidth="1"/>
    <col min="803" max="806" width="0" style="493" hidden="1" customWidth="1"/>
    <col min="807" max="807" width="11.75" style="493" customWidth="1"/>
    <col min="808" max="808" width="6.375" style="493" bestFit="1" customWidth="1"/>
    <col min="809" max="809" width="11.75" style="493" customWidth="1"/>
    <col min="810" max="810" width="0" style="493" hidden="1" customWidth="1"/>
    <col min="811" max="811" width="3.75" style="493" customWidth="1"/>
    <col min="812" max="812" width="11.125" style="493" bestFit="1" customWidth="1"/>
    <col min="813" max="1045" width="10.625" style="493"/>
    <col min="1046" max="1053" width="0" style="493" hidden="1" customWidth="1"/>
    <col min="1054" max="1056" width="3.75" style="493" customWidth="1"/>
    <col min="1057" max="1057" width="12.75" style="493" customWidth="1"/>
    <col min="1058" max="1058" width="47.375" style="493" customWidth="1"/>
    <col min="1059" max="1062" width="0" style="493" hidden="1" customWidth="1"/>
    <col min="1063" max="1063" width="11.75" style="493" customWidth="1"/>
    <col min="1064" max="1064" width="6.375" style="493" bestFit="1" customWidth="1"/>
    <col min="1065" max="1065" width="11.75" style="493" customWidth="1"/>
    <col min="1066" max="1066" width="0" style="493" hidden="1" customWidth="1"/>
    <col min="1067" max="1067" width="3.75" style="493" customWidth="1"/>
    <col min="1068" max="1068" width="11.125" style="493" bestFit="1" customWidth="1"/>
    <col min="1069" max="1301" width="10.625" style="493"/>
    <col min="1302" max="1309" width="0" style="493" hidden="1" customWidth="1"/>
    <col min="1310" max="1312" width="3.75" style="493" customWidth="1"/>
    <col min="1313" max="1313" width="12.75" style="493" customWidth="1"/>
    <col min="1314" max="1314" width="47.375" style="493" customWidth="1"/>
    <col min="1315" max="1318" width="0" style="493" hidden="1" customWidth="1"/>
    <col min="1319" max="1319" width="11.75" style="493" customWidth="1"/>
    <col min="1320" max="1320" width="6.375" style="493" bestFit="1" customWidth="1"/>
    <col min="1321" max="1321" width="11.75" style="493" customWidth="1"/>
    <col min="1322" max="1322" width="0" style="493" hidden="1" customWidth="1"/>
    <col min="1323" max="1323" width="3.75" style="493" customWidth="1"/>
    <col min="1324" max="1324" width="11.125" style="493" bestFit="1" customWidth="1"/>
    <col min="1325" max="1557" width="10.625" style="493"/>
    <col min="1558" max="1565" width="0" style="493" hidden="1" customWidth="1"/>
    <col min="1566" max="1568" width="3.75" style="493" customWidth="1"/>
    <col min="1569" max="1569" width="12.75" style="493" customWidth="1"/>
    <col min="1570" max="1570" width="47.375" style="493" customWidth="1"/>
    <col min="1571" max="1574" width="0" style="493" hidden="1" customWidth="1"/>
    <col min="1575" max="1575" width="11.75" style="493" customWidth="1"/>
    <col min="1576" max="1576" width="6.375" style="493" bestFit="1" customWidth="1"/>
    <col min="1577" max="1577" width="11.75" style="493" customWidth="1"/>
    <col min="1578" max="1578" width="0" style="493" hidden="1" customWidth="1"/>
    <col min="1579" max="1579" width="3.75" style="493" customWidth="1"/>
    <col min="1580" max="1580" width="11.125" style="493" bestFit="1" customWidth="1"/>
    <col min="1581" max="1813" width="10.625" style="493"/>
    <col min="1814" max="1821" width="0" style="493" hidden="1" customWidth="1"/>
    <col min="1822" max="1824" width="3.75" style="493" customWidth="1"/>
    <col min="1825" max="1825" width="12.75" style="493" customWidth="1"/>
    <col min="1826" max="1826" width="47.375" style="493" customWidth="1"/>
    <col min="1827" max="1830" width="0" style="493" hidden="1" customWidth="1"/>
    <col min="1831" max="1831" width="11.75" style="493" customWidth="1"/>
    <col min="1832" max="1832" width="6.375" style="493" bestFit="1" customWidth="1"/>
    <col min="1833" max="1833" width="11.75" style="493" customWidth="1"/>
    <col min="1834" max="1834" width="0" style="493" hidden="1" customWidth="1"/>
    <col min="1835" max="1835" width="3.75" style="493" customWidth="1"/>
    <col min="1836" max="1836" width="11.125" style="493" bestFit="1" customWidth="1"/>
    <col min="1837" max="2069" width="10.625" style="493"/>
    <col min="2070" max="2077" width="0" style="493" hidden="1" customWidth="1"/>
    <col min="2078" max="2080" width="3.75" style="493" customWidth="1"/>
    <col min="2081" max="2081" width="12.75" style="493" customWidth="1"/>
    <col min="2082" max="2082" width="47.375" style="493" customWidth="1"/>
    <col min="2083" max="2086" width="0" style="493" hidden="1" customWidth="1"/>
    <col min="2087" max="2087" width="11.75" style="493" customWidth="1"/>
    <col min="2088" max="2088" width="6.375" style="493" bestFit="1" customWidth="1"/>
    <col min="2089" max="2089" width="11.75" style="493" customWidth="1"/>
    <col min="2090" max="2090" width="0" style="493" hidden="1" customWidth="1"/>
    <col min="2091" max="2091" width="3.75" style="493" customWidth="1"/>
    <col min="2092" max="2092" width="11.125" style="493" bestFit="1" customWidth="1"/>
    <col min="2093" max="2325" width="10.625" style="493"/>
    <col min="2326" max="2333" width="0" style="493" hidden="1" customWidth="1"/>
    <col min="2334" max="2336" width="3.75" style="493" customWidth="1"/>
    <col min="2337" max="2337" width="12.75" style="493" customWidth="1"/>
    <col min="2338" max="2338" width="47.375" style="493" customWidth="1"/>
    <col min="2339" max="2342" width="0" style="493" hidden="1" customWidth="1"/>
    <col min="2343" max="2343" width="11.75" style="493" customWidth="1"/>
    <col min="2344" max="2344" width="6.375" style="493" bestFit="1" customWidth="1"/>
    <col min="2345" max="2345" width="11.75" style="493" customWidth="1"/>
    <col min="2346" max="2346" width="0" style="493" hidden="1" customWidth="1"/>
    <col min="2347" max="2347" width="3.75" style="493" customWidth="1"/>
    <col min="2348" max="2348" width="11.125" style="493" bestFit="1" customWidth="1"/>
    <col min="2349" max="2581" width="10.625" style="493"/>
    <col min="2582" max="2589" width="0" style="493" hidden="1" customWidth="1"/>
    <col min="2590" max="2592" width="3.75" style="493" customWidth="1"/>
    <col min="2593" max="2593" width="12.75" style="493" customWidth="1"/>
    <col min="2594" max="2594" width="47.375" style="493" customWidth="1"/>
    <col min="2595" max="2598" width="0" style="493" hidden="1" customWidth="1"/>
    <col min="2599" max="2599" width="11.75" style="493" customWidth="1"/>
    <col min="2600" max="2600" width="6.375" style="493" bestFit="1" customWidth="1"/>
    <col min="2601" max="2601" width="11.75" style="493" customWidth="1"/>
    <col min="2602" max="2602" width="0" style="493" hidden="1" customWidth="1"/>
    <col min="2603" max="2603" width="3.75" style="493" customWidth="1"/>
    <col min="2604" max="2604" width="11.125" style="493" bestFit="1" customWidth="1"/>
    <col min="2605" max="2837" width="10.625" style="493"/>
    <col min="2838" max="2845" width="0" style="493" hidden="1" customWidth="1"/>
    <col min="2846" max="2848" width="3.75" style="493" customWidth="1"/>
    <col min="2849" max="2849" width="12.75" style="493" customWidth="1"/>
    <col min="2850" max="2850" width="47.375" style="493" customWidth="1"/>
    <col min="2851" max="2854" width="0" style="493" hidden="1" customWidth="1"/>
    <col min="2855" max="2855" width="11.75" style="493" customWidth="1"/>
    <col min="2856" max="2856" width="6.375" style="493" bestFit="1" customWidth="1"/>
    <col min="2857" max="2857" width="11.75" style="493" customWidth="1"/>
    <col min="2858" max="2858" width="0" style="493" hidden="1" customWidth="1"/>
    <col min="2859" max="2859" width="3.75" style="493" customWidth="1"/>
    <col min="2860" max="2860" width="11.125" style="493" bestFit="1" customWidth="1"/>
    <col min="2861" max="3093" width="10.625" style="493"/>
    <col min="3094" max="3101" width="0" style="493" hidden="1" customWidth="1"/>
    <col min="3102" max="3104" width="3.75" style="493" customWidth="1"/>
    <col min="3105" max="3105" width="12.75" style="493" customWidth="1"/>
    <col min="3106" max="3106" width="47.375" style="493" customWidth="1"/>
    <col min="3107" max="3110" width="0" style="493" hidden="1" customWidth="1"/>
    <col min="3111" max="3111" width="11.75" style="493" customWidth="1"/>
    <col min="3112" max="3112" width="6.375" style="493" bestFit="1" customWidth="1"/>
    <col min="3113" max="3113" width="11.75" style="493" customWidth="1"/>
    <col min="3114" max="3114" width="0" style="493" hidden="1" customWidth="1"/>
    <col min="3115" max="3115" width="3.75" style="493" customWidth="1"/>
    <col min="3116" max="3116" width="11.125" style="493" bestFit="1" customWidth="1"/>
    <col min="3117" max="3349" width="10.625" style="493"/>
    <col min="3350" max="3357" width="0" style="493" hidden="1" customWidth="1"/>
    <col min="3358" max="3360" width="3.75" style="493" customWidth="1"/>
    <col min="3361" max="3361" width="12.75" style="493" customWidth="1"/>
    <col min="3362" max="3362" width="47.375" style="493" customWidth="1"/>
    <col min="3363" max="3366" width="0" style="493" hidden="1" customWidth="1"/>
    <col min="3367" max="3367" width="11.75" style="493" customWidth="1"/>
    <col min="3368" max="3368" width="6.375" style="493" bestFit="1" customWidth="1"/>
    <col min="3369" max="3369" width="11.75" style="493" customWidth="1"/>
    <col min="3370" max="3370" width="0" style="493" hidden="1" customWidth="1"/>
    <col min="3371" max="3371" width="3.75" style="493" customWidth="1"/>
    <col min="3372" max="3372" width="11.125" style="493" bestFit="1" customWidth="1"/>
    <col min="3373" max="3605" width="10.625" style="493"/>
    <col min="3606" max="3613" width="0" style="493" hidden="1" customWidth="1"/>
    <col min="3614" max="3616" width="3.75" style="493" customWidth="1"/>
    <col min="3617" max="3617" width="12.75" style="493" customWidth="1"/>
    <col min="3618" max="3618" width="47.375" style="493" customWidth="1"/>
    <col min="3619" max="3622" width="0" style="493" hidden="1" customWidth="1"/>
    <col min="3623" max="3623" width="11.75" style="493" customWidth="1"/>
    <col min="3624" max="3624" width="6.375" style="493" bestFit="1" customWidth="1"/>
    <col min="3625" max="3625" width="11.75" style="493" customWidth="1"/>
    <col min="3626" max="3626" width="0" style="493" hidden="1" customWidth="1"/>
    <col min="3627" max="3627" width="3.75" style="493" customWidth="1"/>
    <col min="3628" max="3628" width="11.125" style="493" bestFit="1" customWidth="1"/>
    <col min="3629" max="3861" width="10.625" style="493"/>
    <col min="3862" max="3869" width="0" style="493" hidden="1" customWidth="1"/>
    <col min="3870" max="3872" width="3.75" style="493" customWidth="1"/>
    <col min="3873" max="3873" width="12.75" style="493" customWidth="1"/>
    <col min="3874" max="3874" width="47.375" style="493" customWidth="1"/>
    <col min="3875" max="3878" width="0" style="493" hidden="1" customWidth="1"/>
    <col min="3879" max="3879" width="11.75" style="493" customWidth="1"/>
    <col min="3880" max="3880" width="6.375" style="493" bestFit="1" customWidth="1"/>
    <col min="3881" max="3881" width="11.75" style="493" customWidth="1"/>
    <col min="3882" max="3882" width="0" style="493" hidden="1" customWidth="1"/>
    <col min="3883" max="3883" width="3.75" style="493" customWidth="1"/>
    <col min="3884" max="3884" width="11.125" style="493" bestFit="1" customWidth="1"/>
    <col min="3885" max="4117" width="10.625" style="493"/>
    <col min="4118" max="4125" width="0" style="493" hidden="1" customWidth="1"/>
    <col min="4126" max="4128" width="3.75" style="493" customWidth="1"/>
    <col min="4129" max="4129" width="12.75" style="493" customWidth="1"/>
    <col min="4130" max="4130" width="47.375" style="493" customWidth="1"/>
    <col min="4131" max="4134" width="0" style="493" hidden="1" customWidth="1"/>
    <col min="4135" max="4135" width="11.75" style="493" customWidth="1"/>
    <col min="4136" max="4136" width="6.375" style="493" bestFit="1" customWidth="1"/>
    <col min="4137" max="4137" width="11.75" style="493" customWidth="1"/>
    <col min="4138" max="4138" width="0" style="493" hidden="1" customWidth="1"/>
    <col min="4139" max="4139" width="3.75" style="493" customWidth="1"/>
    <col min="4140" max="4140" width="11.125" style="493" bestFit="1" customWidth="1"/>
    <col min="4141" max="4373" width="10.625" style="493"/>
    <col min="4374" max="4381" width="0" style="493" hidden="1" customWidth="1"/>
    <col min="4382" max="4384" width="3.75" style="493" customWidth="1"/>
    <col min="4385" max="4385" width="12.75" style="493" customWidth="1"/>
    <col min="4386" max="4386" width="47.375" style="493" customWidth="1"/>
    <col min="4387" max="4390" width="0" style="493" hidden="1" customWidth="1"/>
    <col min="4391" max="4391" width="11.75" style="493" customWidth="1"/>
    <col min="4392" max="4392" width="6.375" style="493" bestFit="1" customWidth="1"/>
    <col min="4393" max="4393" width="11.75" style="493" customWidth="1"/>
    <col min="4394" max="4394" width="0" style="493" hidden="1" customWidth="1"/>
    <col min="4395" max="4395" width="3.75" style="493" customWidth="1"/>
    <col min="4396" max="4396" width="11.125" style="493" bestFit="1" customWidth="1"/>
    <col min="4397" max="4629" width="10.625" style="493"/>
    <col min="4630" max="4637" width="0" style="493" hidden="1" customWidth="1"/>
    <col min="4638" max="4640" width="3.75" style="493" customWidth="1"/>
    <col min="4641" max="4641" width="12.75" style="493" customWidth="1"/>
    <col min="4642" max="4642" width="47.375" style="493" customWidth="1"/>
    <col min="4643" max="4646" width="0" style="493" hidden="1" customWidth="1"/>
    <col min="4647" max="4647" width="11.75" style="493" customWidth="1"/>
    <col min="4648" max="4648" width="6.375" style="493" bestFit="1" customWidth="1"/>
    <col min="4649" max="4649" width="11.75" style="493" customWidth="1"/>
    <col min="4650" max="4650" width="0" style="493" hidden="1" customWidth="1"/>
    <col min="4651" max="4651" width="3.75" style="493" customWidth="1"/>
    <col min="4652" max="4652" width="11.125" style="493" bestFit="1" customWidth="1"/>
    <col min="4653" max="4885" width="10.625" style="493"/>
    <col min="4886" max="4893" width="0" style="493" hidden="1" customWidth="1"/>
    <col min="4894" max="4896" width="3.75" style="493" customWidth="1"/>
    <col min="4897" max="4897" width="12.75" style="493" customWidth="1"/>
    <col min="4898" max="4898" width="47.375" style="493" customWidth="1"/>
    <col min="4899" max="4902" width="0" style="493" hidden="1" customWidth="1"/>
    <col min="4903" max="4903" width="11.75" style="493" customWidth="1"/>
    <col min="4904" max="4904" width="6.375" style="493" bestFit="1" customWidth="1"/>
    <col min="4905" max="4905" width="11.75" style="493" customWidth="1"/>
    <col min="4906" max="4906" width="0" style="493" hidden="1" customWidth="1"/>
    <col min="4907" max="4907" width="3.75" style="493" customWidth="1"/>
    <col min="4908" max="4908" width="11.125" style="493" bestFit="1" customWidth="1"/>
    <col min="4909" max="5141" width="10.625" style="493"/>
    <col min="5142" max="5149" width="0" style="493" hidden="1" customWidth="1"/>
    <col min="5150" max="5152" width="3.75" style="493" customWidth="1"/>
    <col min="5153" max="5153" width="12.75" style="493" customWidth="1"/>
    <col min="5154" max="5154" width="47.375" style="493" customWidth="1"/>
    <col min="5155" max="5158" width="0" style="493" hidden="1" customWidth="1"/>
    <col min="5159" max="5159" width="11.75" style="493" customWidth="1"/>
    <col min="5160" max="5160" width="6.375" style="493" bestFit="1" customWidth="1"/>
    <col min="5161" max="5161" width="11.75" style="493" customWidth="1"/>
    <col min="5162" max="5162" width="0" style="493" hidden="1" customWidth="1"/>
    <col min="5163" max="5163" width="3.75" style="493" customWidth="1"/>
    <col min="5164" max="5164" width="11.125" style="493" bestFit="1" customWidth="1"/>
    <col min="5165" max="5397" width="10.625" style="493"/>
    <col min="5398" max="5405" width="0" style="493" hidden="1" customWidth="1"/>
    <col min="5406" max="5408" width="3.75" style="493" customWidth="1"/>
    <col min="5409" max="5409" width="12.75" style="493" customWidth="1"/>
    <col min="5410" max="5410" width="47.375" style="493" customWidth="1"/>
    <col min="5411" max="5414" width="0" style="493" hidden="1" customWidth="1"/>
    <col min="5415" max="5415" width="11.75" style="493" customWidth="1"/>
    <col min="5416" max="5416" width="6.375" style="493" bestFit="1" customWidth="1"/>
    <col min="5417" max="5417" width="11.75" style="493" customWidth="1"/>
    <col min="5418" max="5418" width="0" style="493" hidden="1" customWidth="1"/>
    <col min="5419" max="5419" width="3.75" style="493" customWidth="1"/>
    <col min="5420" max="5420" width="11.125" style="493" bestFit="1" customWidth="1"/>
    <col min="5421" max="5653" width="10.625" style="493"/>
    <col min="5654" max="5661" width="0" style="493" hidden="1" customWidth="1"/>
    <col min="5662" max="5664" width="3.75" style="493" customWidth="1"/>
    <col min="5665" max="5665" width="12.75" style="493" customWidth="1"/>
    <col min="5666" max="5666" width="47.375" style="493" customWidth="1"/>
    <col min="5667" max="5670" width="0" style="493" hidden="1" customWidth="1"/>
    <col min="5671" max="5671" width="11.75" style="493" customWidth="1"/>
    <col min="5672" max="5672" width="6.375" style="493" bestFit="1" customWidth="1"/>
    <col min="5673" max="5673" width="11.75" style="493" customWidth="1"/>
    <col min="5674" max="5674" width="0" style="493" hidden="1" customWidth="1"/>
    <col min="5675" max="5675" width="3.75" style="493" customWidth="1"/>
    <col min="5676" max="5676" width="11.125" style="493" bestFit="1" customWidth="1"/>
    <col min="5677" max="5909" width="10.625" style="493"/>
    <col min="5910" max="5917" width="0" style="493" hidden="1" customWidth="1"/>
    <col min="5918" max="5920" width="3.75" style="493" customWidth="1"/>
    <col min="5921" max="5921" width="12.75" style="493" customWidth="1"/>
    <col min="5922" max="5922" width="47.375" style="493" customWidth="1"/>
    <col min="5923" max="5926" width="0" style="493" hidden="1" customWidth="1"/>
    <col min="5927" max="5927" width="11.75" style="493" customWidth="1"/>
    <col min="5928" max="5928" width="6.375" style="493" bestFit="1" customWidth="1"/>
    <col min="5929" max="5929" width="11.75" style="493" customWidth="1"/>
    <col min="5930" max="5930" width="0" style="493" hidden="1" customWidth="1"/>
    <col min="5931" max="5931" width="3.75" style="493" customWidth="1"/>
    <col min="5932" max="5932" width="11.125" style="493" bestFit="1" customWidth="1"/>
    <col min="5933" max="6165" width="10.625" style="493"/>
    <col min="6166" max="6173" width="0" style="493" hidden="1" customWidth="1"/>
    <col min="6174" max="6176" width="3.75" style="493" customWidth="1"/>
    <col min="6177" max="6177" width="12.75" style="493" customWidth="1"/>
    <col min="6178" max="6178" width="47.375" style="493" customWidth="1"/>
    <col min="6179" max="6182" width="0" style="493" hidden="1" customWidth="1"/>
    <col min="6183" max="6183" width="11.75" style="493" customWidth="1"/>
    <col min="6184" max="6184" width="6.375" style="493" bestFit="1" customWidth="1"/>
    <col min="6185" max="6185" width="11.75" style="493" customWidth="1"/>
    <col min="6186" max="6186" width="0" style="493" hidden="1" customWidth="1"/>
    <col min="6187" max="6187" width="3.75" style="493" customWidth="1"/>
    <col min="6188" max="6188" width="11.125" style="493" bestFit="1" customWidth="1"/>
    <col min="6189" max="6421" width="10.625" style="493"/>
    <col min="6422" max="6429" width="0" style="493" hidden="1" customWidth="1"/>
    <col min="6430" max="6432" width="3.75" style="493" customWidth="1"/>
    <col min="6433" max="6433" width="12.75" style="493" customWidth="1"/>
    <col min="6434" max="6434" width="47.375" style="493" customWidth="1"/>
    <col min="6435" max="6438" width="0" style="493" hidden="1" customWidth="1"/>
    <col min="6439" max="6439" width="11.75" style="493" customWidth="1"/>
    <col min="6440" max="6440" width="6.375" style="493" bestFit="1" customWidth="1"/>
    <col min="6441" max="6441" width="11.75" style="493" customWidth="1"/>
    <col min="6442" max="6442" width="0" style="493" hidden="1" customWidth="1"/>
    <col min="6443" max="6443" width="3.75" style="493" customWidth="1"/>
    <col min="6444" max="6444" width="11.125" style="493" bestFit="1" customWidth="1"/>
    <col min="6445" max="6677" width="10.625" style="493"/>
    <col min="6678" max="6685" width="0" style="493" hidden="1" customWidth="1"/>
    <col min="6686" max="6688" width="3.75" style="493" customWidth="1"/>
    <col min="6689" max="6689" width="12.75" style="493" customWidth="1"/>
    <col min="6690" max="6690" width="47.375" style="493" customWidth="1"/>
    <col min="6691" max="6694" width="0" style="493" hidden="1" customWidth="1"/>
    <col min="6695" max="6695" width="11.75" style="493" customWidth="1"/>
    <col min="6696" max="6696" width="6.375" style="493" bestFit="1" customWidth="1"/>
    <col min="6697" max="6697" width="11.75" style="493" customWidth="1"/>
    <col min="6698" max="6698" width="0" style="493" hidden="1" customWidth="1"/>
    <col min="6699" max="6699" width="3.75" style="493" customWidth="1"/>
    <col min="6700" max="6700" width="11.125" style="493" bestFit="1" customWidth="1"/>
    <col min="6701" max="6933" width="10.625" style="493"/>
    <col min="6934" max="6941" width="0" style="493" hidden="1" customWidth="1"/>
    <col min="6942" max="6944" width="3.75" style="493" customWidth="1"/>
    <col min="6945" max="6945" width="12.75" style="493" customWidth="1"/>
    <col min="6946" max="6946" width="47.375" style="493" customWidth="1"/>
    <col min="6947" max="6950" width="0" style="493" hidden="1" customWidth="1"/>
    <col min="6951" max="6951" width="11.75" style="493" customWidth="1"/>
    <col min="6952" max="6952" width="6.375" style="493" bestFit="1" customWidth="1"/>
    <col min="6953" max="6953" width="11.75" style="493" customWidth="1"/>
    <col min="6954" max="6954" width="0" style="493" hidden="1" customWidth="1"/>
    <col min="6955" max="6955" width="3.75" style="493" customWidth="1"/>
    <col min="6956" max="6956" width="11.125" style="493" bestFit="1" customWidth="1"/>
    <col min="6957" max="7189" width="10.625" style="493"/>
    <col min="7190" max="7197" width="0" style="493" hidden="1" customWidth="1"/>
    <col min="7198" max="7200" width="3.75" style="493" customWidth="1"/>
    <col min="7201" max="7201" width="12.75" style="493" customWidth="1"/>
    <col min="7202" max="7202" width="47.375" style="493" customWidth="1"/>
    <col min="7203" max="7206" width="0" style="493" hidden="1" customWidth="1"/>
    <col min="7207" max="7207" width="11.75" style="493" customWidth="1"/>
    <col min="7208" max="7208" width="6.375" style="493" bestFit="1" customWidth="1"/>
    <col min="7209" max="7209" width="11.75" style="493" customWidth="1"/>
    <col min="7210" max="7210" width="0" style="493" hidden="1" customWidth="1"/>
    <col min="7211" max="7211" width="3.75" style="493" customWidth="1"/>
    <col min="7212" max="7212" width="11.125" style="493" bestFit="1" customWidth="1"/>
    <col min="7213" max="7445" width="10.625" style="493"/>
    <col min="7446" max="7453" width="0" style="493" hidden="1" customWidth="1"/>
    <col min="7454" max="7456" width="3.75" style="493" customWidth="1"/>
    <col min="7457" max="7457" width="12.75" style="493" customWidth="1"/>
    <col min="7458" max="7458" width="47.375" style="493" customWidth="1"/>
    <col min="7459" max="7462" width="0" style="493" hidden="1" customWidth="1"/>
    <col min="7463" max="7463" width="11.75" style="493" customWidth="1"/>
    <col min="7464" max="7464" width="6.375" style="493" bestFit="1" customWidth="1"/>
    <col min="7465" max="7465" width="11.75" style="493" customWidth="1"/>
    <col min="7466" max="7466" width="0" style="493" hidden="1" customWidth="1"/>
    <col min="7467" max="7467" width="3.75" style="493" customWidth="1"/>
    <col min="7468" max="7468" width="11.125" style="493" bestFit="1" customWidth="1"/>
    <col min="7469" max="7701" width="10.625" style="493"/>
    <col min="7702" max="7709" width="0" style="493" hidden="1" customWidth="1"/>
    <col min="7710" max="7712" width="3.75" style="493" customWidth="1"/>
    <col min="7713" max="7713" width="12.75" style="493" customWidth="1"/>
    <col min="7714" max="7714" width="47.375" style="493" customWidth="1"/>
    <col min="7715" max="7718" width="0" style="493" hidden="1" customWidth="1"/>
    <col min="7719" max="7719" width="11.75" style="493" customWidth="1"/>
    <col min="7720" max="7720" width="6.375" style="493" bestFit="1" customWidth="1"/>
    <col min="7721" max="7721" width="11.75" style="493" customWidth="1"/>
    <col min="7722" max="7722" width="0" style="493" hidden="1" customWidth="1"/>
    <col min="7723" max="7723" width="3.75" style="493" customWidth="1"/>
    <col min="7724" max="7724" width="11.125" style="493" bestFit="1" customWidth="1"/>
    <col min="7725" max="7957" width="10.625" style="493"/>
    <col min="7958" max="7965" width="0" style="493" hidden="1" customWidth="1"/>
    <col min="7966" max="7968" width="3.75" style="493" customWidth="1"/>
    <col min="7969" max="7969" width="12.75" style="493" customWidth="1"/>
    <col min="7970" max="7970" width="47.375" style="493" customWidth="1"/>
    <col min="7971" max="7974" width="0" style="493" hidden="1" customWidth="1"/>
    <col min="7975" max="7975" width="11.75" style="493" customWidth="1"/>
    <col min="7976" max="7976" width="6.375" style="493" bestFit="1" customWidth="1"/>
    <col min="7977" max="7977" width="11.75" style="493" customWidth="1"/>
    <col min="7978" max="7978" width="0" style="493" hidden="1" customWidth="1"/>
    <col min="7979" max="7979" width="3.75" style="493" customWidth="1"/>
    <col min="7980" max="7980" width="11.125" style="493" bestFit="1" customWidth="1"/>
    <col min="7981" max="8213" width="10.625" style="493"/>
    <col min="8214" max="8221" width="0" style="493" hidden="1" customWidth="1"/>
    <col min="8222" max="8224" width="3.75" style="493" customWidth="1"/>
    <col min="8225" max="8225" width="12.75" style="493" customWidth="1"/>
    <col min="8226" max="8226" width="47.375" style="493" customWidth="1"/>
    <col min="8227" max="8230" width="0" style="493" hidden="1" customWidth="1"/>
    <col min="8231" max="8231" width="11.75" style="493" customWidth="1"/>
    <col min="8232" max="8232" width="6.375" style="493" bestFit="1" customWidth="1"/>
    <col min="8233" max="8233" width="11.75" style="493" customWidth="1"/>
    <col min="8234" max="8234" width="0" style="493" hidden="1" customWidth="1"/>
    <col min="8235" max="8235" width="3.75" style="493" customWidth="1"/>
    <col min="8236" max="8236" width="11.125" style="493" bestFit="1" customWidth="1"/>
    <col min="8237" max="8469" width="10.625" style="493"/>
    <col min="8470" max="8477" width="0" style="493" hidden="1" customWidth="1"/>
    <col min="8478" max="8480" width="3.75" style="493" customWidth="1"/>
    <col min="8481" max="8481" width="12.75" style="493" customWidth="1"/>
    <col min="8482" max="8482" width="47.375" style="493" customWidth="1"/>
    <col min="8483" max="8486" width="0" style="493" hidden="1" customWidth="1"/>
    <col min="8487" max="8487" width="11.75" style="493" customWidth="1"/>
    <col min="8488" max="8488" width="6.375" style="493" bestFit="1" customWidth="1"/>
    <col min="8489" max="8489" width="11.75" style="493" customWidth="1"/>
    <col min="8490" max="8490" width="0" style="493" hidden="1" customWidth="1"/>
    <col min="8491" max="8491" width="3.75" style="493" customWidth="1"/>
    <col min="8492" max="8492" width="11.125" style="493" bestFit="1" customWidth="1"/>
    <col min="8493" max="8725" width="10.625" style="493"/>
    <col min="8726" max="8733" width="0" style="493" hidden="1" customWidth="1"/>
    <col min="8734" max="8736" width="3.75" style="493" customWidth="1"/>
    <col min="8737" max="8737" width="12.75" style="493" customWidth="1"/>
    <col min="8738" max="8738" width="47.375" style="493" customWidth="1"/>
    <col min="8739" max="8742" width="0" style="493" hidden="1" customWidth="1"/>
    <col min="8743" max="8743" width="11.75" style="493" customWidth="1"/>
    <col min="8744" max="8744" width="6.375" style="493" bestFit="1" customWidth="1"/>
    <col min="8745" max="8745" width="11.75" style="493" customWidth="1"/>
    <col min="8746" max="8746" width="0" style="493" hidden="1" customWidth="1"/>
    <col min="8747" max="8747" width="3.75" style="493" customWidth="1"/>
    <col min="8748" max="8748" width="11.125" style="493" bestFit="1" customWidth="1"/>
    <col min="8749" max="8981" width="10.625" style="493"/>
    <col min="8982" max="8989" width="0" style="493" hidden="1" customWidth="1"/>
    <col min="8990" max="8992" width="3.75" style="493" customWidth="1"/>
    <col min="8993" max="8993" width="12.75" style="493" customWidth="1"/>
    <col min="8994" max="8994" width="47.375" style="493" customWidth="1"/>
    <col min="8995" max="8998" width="0" style="493" hidden="1" customWidth="1"/>
    <col min="8999" max="8999" width="11.75" style="493" customWidth="1"/>
    <col min="9000" max="9000" width="6.375" style="493" bestFit="1" customWidth="1"/>
    <col min="9001" max="9001" width="11.75" style="493" customWidth="1"/>
    <col min="9002" max="9002" width="0" style="493" hidden="1" customWidth="1"/>
    <col min="9003" max="9003" width="3.75" style="493" customWidth="1"/>
    <col min="9004" max="9004" width="11.125" style="493" bestFit="1" customWidth="1"/>
    <col min="9005" max="9237" width="10.625" style="493"/>
    <col min="9238" max="9245" width="0" style="493" hidden="1" customWidth="1"/>
    <col min="9246" max="9248" width="3.75" style="493" customWidth="1"/>
    <col min="9249" max="9249" width="12.75" style="493" customWidth="1"/>
    <col min="9250" max="9250" width="47.375" style="493" customWidth="1"/>
    <col min="9251" max="9254" width="0" style="493" hidden="1" customWidth="1"/>
    <col min="9255" max="9255" width="11.75" style="493" customWidth="1"/>
    <col min="9256" max="9256" width="6.375" style="493" bestFit="1" customWidth="1"/>
    <col min="9257" max="9257" width="11.75" style="493" customWidth="1"/>
    <col min="9258" max="9258" width="0" style="493" hidden="1" customWidth="1"/>
    <col min="9259" max="9259" width="3.75" style="493" customWidth="1"/>
    <col min="9260" max="9260" width="11.125" style="493" bestFit="1" customWidth="1"/>
    <col min="9261" max="9493" width="10.625" style="493"/>
    <col min="9494" max="9501" width="0" style="493" hidden="1" customWidth="1"/>
    <col min="9502" max="9504" width="3.75" style="493" customWidth="1"/>
    <col min="9505" max="9505" width="12.75" style="493" customWidth="1"/>
    <col min="9506" max="9506" width="47.375" style="493" customWidth="1"/>
    <col min="9507" max="9510" width="0" style="493" hidden="1" customWidth="1"/>
    <col min="9511" max="9511" width="11.75" style="493" customWidth="1"/>
    <col min="9512" max="9512" width="6.375" style="493" bestFit="1" customWidth="1"/>
    <col min="9513" max="9513" width="11.75" style="493" customWidth="1"/>
    <col min="9514" max="9514" width="0" style="493" hidden="1" customWidth="1"/>
    <col min="9515" max="9515" width="3.75" style="493" customWidth="1"/>
    <col min="9516" max="9516" width="11.125" style="493" bestFit="1" customWidth="1"/>
    <col min="9517" max="9749" width="10.625" style="493"/>
    <col min="9750" max="9757" width="0" style="493" hidden="1" customWidth="1"/>
    <col min="9758" max="9760" width="3.75" style="493" customWidth="1"/>
    <col min="9761" max="9761" width="12.75" style="493" customWidth="1"/>
    <col min="9762" max="9762" width="47.375" style="493" customWidth="1"/>
    <col min="9763" max="9766" width="0" style="493" hidden="1" customWidth="1"/>
    <col min="9767" max="9767" width="11.75" style="493" customWidth="1"/>
    <col min="9768" max="9768" width="6.375" style="493" bestFit="1" customWidth="1"/>
    <col min="9769" max="9769" width="11.75" style="493" customWidth="1"/>
    <col min="9770" max="9770" width="0" style="493" hidden="1" customWidth="1"/>
    <col min="9771" max="9771" width="3.75" style="493" customWidth="1"/>
    <col min="9772" max="9772" width="11.125" style="493" bestFit="1" customWidth="1"/>
    <col min="9773" max="10005" width="10.625" style="493"/>
    <col min="10006" max="10013" width="0" style="493" hidden="1" customWidth="1"/>
    <col min="10014" max="10016" width="3.75" style="493" customWidth="1"/>
    <col min="10017" max="10017" width="12.75" style="493" customWidth="1"/>
    <col min="10018" max="10018" width="47.375" style="493" customWidth="1"/>
    <col min="10019" max="10022" width="0" style="493" hidden="1" customWidth="1"/>
    <col min="10023" max="10023" width="11.75" style="493" customWidth="1"/>
    <col min="10024" max="10024" width="6.375" style="493" bestFit="1" customWidth="1"/>
    <col min="10025" max="10025" width="11.75" style="493" customWidth="1"/>
    <col min="10026" max="10026" width="0" style="493" hidden="1" customWidth="1"/>
    <col min="10027" max="10027" width="3.75" style="493" customWidth="1"/>
    <col min="10028" max="10028" width="11.125" style="493" bestFit="1" customWidth="1"/>
    <col min="10029" max="10261" width="10.625" style="493"/>
    <col min="10262" max="10269" width="0" style="493" hidden="1" customWidth="1"/>
    <col min="10270" max="10272" width="3.75" style="493" customWidth="1"/>
    <col min="10273" max="10273" width="12.75" style="493" customWidth="1"/>
    <col min="10274" max="10274" width="47.375" style="493" customWidth="1"/>
    <col min="10275" max="10278" width="0" style="493" hidden="1" customWidth="1"/>
    <col min="10279" max="10279" width="11.75" style="493" customWidth="1"/>
    <col min="10280" max="10280" width="6.375" style="493" bestFit="1" customWidth="1"/>
    <col min="10281" max="10281" width="11.75" style="493" customWidth="1"/>
    <col min="10282" max="10282" width="0" style="493" hidden="1" customWidth="1"/>
    <col min="10283" max="10283" width="3.75" style="493" customWidth="1"/>
    <col min="10284" max="10284" width="11.125" style="493" bestFit="1" customWidth="1"/>
    <col min="10285" max="10517" width="10.625" style="493"/>
    <col min="10518" max="10525" width="0" style="493" hidden="1" customWidth="1"/>
    <col min="10526" max="10528" width="3.75" style="493" customWidth="1"/>
    <col min="10529" max="10529" width="12.75" style="493" customWidth="1"/>
    <col min="10530" max="10530" width="47.375" style="493" customWidth="1"/>
    <col min="10531" max="10534" width="0" style="493" hidden="1" customWidth="1"/>
    <col min="10535" max="10535" width="11.75" style="493" customWidth="1"/>
    <col min="10536" max="10536" width="6.375" style="493" bestFit="1" customWidth="1"/>
    <col min="10537" max="10537" width="11.75" style="493" customWidth="1"/>
    <col min="10538" max="10538" width="0" style="493" hidden="1" customWidth="1"/>
    <col min="10539" max="10539" width="3.75" style="493" customWidth="1"/>
    <col min="10540" max="10540" width="11.125" style="493" bestFit="1" customWidth="1"/>
    <col min="10541" max="10773" width="10.625" style="493"/>
    <col min="10774" max="10781" width="0" style="493" hidden="1" customWidth="1"/>
    <col min="10782" max="10784" width="3.75" style="493" customWidth="1"/>
    <col min="10785" max="10785" width="12.75" style="493" customWidth="1"/>
    <col min="10786" max="10786" width="47.375" style="493" customWidth="1"/>
    <col min="10787" max="10790" width="0" style="493" hidden="1" customWidth="1"/>
    <col min="10791" max="10791" width="11.75" style="493" customWidth="1"/>
    <col min="10792" max="10792" width="6.375" style="493" bestFit="1" customWidth="1"/>
    <col min="10793" max="10793" width="11.75" style="493" customWidth="1"/>
    <col min="10794" max="10794" width="0" style="493" hidden="1" customWidth="1"/>
    <col min="10795" max="10795" width="3.75" style="493" customWidth="1"/>
    <col min="10796" max="10796" width="11.125" style="493" bestFit="1" customWidth="1"/>
    <col min="10797" max="11029" width="10.625" style="493"/>
    <col min="11030" max="11037" width="0" style="493" hidden="1" customWidth="1"/>
    <col min="11038" max="11040" width="3.75" style="493" customWidth="1"/>
    <col min="11041" max="11041" width="12.75" style="493" customWidth="1"/>
    <col min="11042" max="11042" width="47.375" style="493" customWidth="1"/>
    <col min="11043" max="11046" width="0" style="493" hidden="1" customWidth="1"/>
    <col min="11047" max="11047" width="11.75" style="493" customWidth="1"/>
    <col min="11048" max="11048" width="6.375" style="493" bestFit="1" customWidth="1"/>
    <col min="11049" max="11049" width="11.75" style="493" customWidth="1"/>
    <col min="11050" max="11050" width="0" style="493" hidden="1" customWidth="1"/>
    <col min="11051" max="11051" width="3.75" style="493" customWidth="1"/>
    <col min="11052" max="11052" width="11.125" style="493" bestFit="1" customWidth="1"/>
    <col min="11053" max="11285" width="10.625" style="493"/>
    <col min="11286" max="11293" width="0" style="493" hidden="1" customWidth="1"/>
    <col min="11294" max="11296" width="3.75" style="493" customWidth="1"/>
    <col min="11297" max="11297" width="12.75" style="493" customWidth="1"/>
    <col min="11298" max="11298" width="47.375" style="493" customWidth="1"/>
    <col min="11299" max="11302" width="0" style="493" hidden="1" customWidth="1"/>
    <col min="11303" max="11303" width="11.75" style="493" customWidth="1"/>
    <col min="11304" max="11304" width="6.375" style="493" bestFit="1" customWidth="1"/>
    <col min="11305" max="11305" width="11.75" style="493" customWidth="1"/>
    <col min="11306" max="11306" width="0" style="493" hidden="1" customWidth="1"/>
    <col min="11307" max="11307" width="3.75" style="493" customWidth="1"/>
    <col min="11308" max="11308" width="11.125" style="493" bestFit="1" customWidth="1"/>
    <col min="11309" max="11541" width="10.625" style="493"/>
    <col min="11542" max="11549" width="0" style="493" hidden="1" customWidth="1"/>
    <col min="11550" max="11552" width="3.75" style="493" customWidth="1"/>
    <col min="11553" max="11553" width="12.75" style="493" customWidth="1"/>
    <col min="11554" max="11554" width="47.375" style="493" customWidth="1"/>
    <col min="11555" max="11558" width="0" style="493" hidden="1" customWidth="1"/>
    <col min="11559" max="11559" width="11.75" style="493" customWidth="1"/>
    <col min="11560" max="11560" width="6.375" style="493" bestFit="1" customWidth="1"/>
    <col min="11561" max="11561" width="11.75" style="493" customWidth="1"/>
    <col min="11562" max="11562" width="0" style="493" hidden="1" customWidth="1"/>
    <col min="11563" max="11563" width="3.75" style="493" customWidth="1"/>
    <col min="11564" max="11564" width="11.125" style="493" bestFit="1" customWidth="1"/>
    <col min="11565" max="11797" width="10.625" style="493"/>
    <col min="11798" max="11805" width="0" style="493" hidden="1" customWidth="1"/>
    <col min="11806" max="11808" width="3.75" style="493" customWidth="1"/>
    <col min="11809" max="11809" width="12.75" style="493" customWidth="1"/>
    <col min="11810" max="11810" width="47.375" style="493" customWidth="1"/>
    <col min="11811" max="11814" width="0" style="493" hidden="1" customWidth="1"/>
    <col min="11815" max="11815" width="11.75" style="493" customWidth="1"/>
    <col min="11816" max="11816" width="6.375" style="493" bestFit="1" customWidth="1"/>
    <col min="11817" max="11817" width="11.75" style="493" customWidth="1"/>
    <col min="11818" max="11818" width="0" style="493" hidden="1" customWidth="1"/>
    <col min="11819" max="11819" width="3.75" style="493" customWidth="1"/>
    <col min="11820" max="11820" width="11.125" style="493" bestFit="1" customWidth="1"/>
    <col min="11821" max="12053" width="10.625" style="493"/>
    <col min="12054" max="12061" width="0" style="493" hidden="1" customWidth="1"/>
    <col min="12062" max="12064" width="3.75" style="493" customWidth="1"/>
    <col min="12065" max="12065" width="12.75" style="493" customWidth="1"/>
    <col min="12066" max="12066" width="47.375" style="493" customWidth="1"/>
    <col min="12067" max="12070" width="0" style="493" hidden="1" customWidth="1"/>
    <col min="12071" max="12071" width="11.75" style="493" customWidth="1"/>
    <col min="12072" max="12072" width="6.375" style="493" bestFit="1" customWidth="1"/>
    <col min="12073" max="12073" width="11.75" style="493" customWidth="1"/>
    <col min="12074" max="12074" width="0" style="493" hidden="1" customWidth="1"/>
    <col min="12075" max="12075" width="3.75" style="493" customWidth="1"/>
    <col min="12076" max="12076" width="11.125" style="493" bestFit="1" customWidth="1"/>
    <col min="12077" max="12309" width="10.625" style="493"/>
    <col min="12310" max="12317" width="0" style="493" hidden="1" customWidth="1"/>
    <col min="12318" max="12320" width="3.75" style="493" customWidth="1"/>
    <col min="12321" max="12321" width="12.75" style="493" customWidth="1"/>
    <col min="12322" max="12322" width="47.375" style="493" customWidth="1"/>
    <col min="12323" max="12326" width="0" style="493" hidden="1" customWidth="1"/>
    <col min="12327" max="12327" width="11.75" style="493" customWidth="1"/>
    <col min="12328" max="12328" width="6.375" style="493" bestFit="1" customWidth="1"/>
    <col min="12329" max="12329" width="11.75" style="493" customWidth="1"/>
    <col min="12330" max="12330" width="0" style="493" hidden="1" customWidth="1"/>
    <col min="12331" max="12331" width="3.75" style="493" customWidth="1"/>
    <col min="12332" max="12332" width="11.125" style="493" bestFit="1" customWidth="1"/>
    <col min="12333" max="12565" width="10.625" style="493"/>
    <col min="12566" max="12573" width="0" style="493" hidden="1" customWidth="1"/>
    <col min="12574" max="12576" width="3.75" style="493" customWidth="1"/>
    <col min="12577" max="12577" width="12.75" style="493" customWidth="1"/>
    <col min="12578" max="12578" width="47.375" style="493" customWidth="1"/>
    <col min="12579" max="12582" width="0" style="493" hidden="1" customWidth="1"/>
    <col min="12583" max="12583" width="11.75" style="493" customWidth="1"/>
    <col min="12584" max="12584" width="6.375" style="493" bestFit="1" customWidth="1"/>
    <col min="12585" max="12585" width="11.75" style="493" customWidth="1"/>
    <col min="12586" max="12586" width="0" style="493" hidden="1" customWidth="1"/>
    <col min="12587" max="12587" width="3.75" style="493" customWidth="1"/>
    <col min="12588" max="12588" width="11.125" style="493" bestFit="1" customWidth="1"/>
    <col min="12589" max="12821" width="10.625" style="493"/>
    <col min="12822" max="12829" width="0" style="493" hidden="1" customWidth="1"/>
    <col min="12830" max="12832" width="3.75" style="493" customWidth="1"/>
    <col min="12833" max="12833" width="12.75" style="493" customWidth="1"/>
    <col min="12834" max="12834" width="47.375" style="493" customWidth="1"/>
    <col min="12835" max="12838" width="0" style="493" hidden="1" customWidth="1"/>
    <col min="12839" max="12839" width="11.75" style="493" customWidth="1"/>
    <col min="12840" max="12840" width="6.375" style="493" bestFit="1" customWidth="1"/>
    <col min="12841" max="12841" width="11.75" style="493" customWidth="1"/>
    <col min="12842" max="12842" width="0" style="493" hidden="1" customWidth="1"/>
    <col min="12843" max="12843" width="3.75" style="493" customWidth="1"/>
    <col min="12844" max="12844" width="11.125" style="493" bestFit="1" customWidth="1"/>
    <col min="12845" max="13077" width="10.625" style="493"/>
    <col min="13078" max="13085" width="0" style="493" hidden="1" customWidth="1"/>
    <col min="13086" max="13088" width="3.75" style="493" customWidth="1"/>
    <col min="13089" max="13089" width="12.75" style="493" customWidth="1"/>
    <col min="13090" max="13090" width="47.375" style="493" customWidth="1"/>
    <col min="13091" max="13094" width="0" style="493" hidden="1" customWidth="1"/>
    <col min="13095" max="13095" width="11.75" style="493" customWidth="1"/>
    <col min="13096" max="13096" width="6.375" style="493" bestFit="1" customWidth="1"/>
    <col min="13097" max="13097" width="11.75" style="493" customWidth="1"/>
    <col min="13098" max="13098" width="0" style="493" hidden="1" customWidth="1"/>
    <col min="13099" max="13099" width="3.75" style="493" customWidth="1"/>
    <col min="13100" max="13100" width="11.125" style="493" bestFit="1" customWidth="1"/>
    <col min="13101" max="13333" width="10.625" style="493"/>
    <col min="13334" max="13341" width="0" style="493" hidden="1" customWidth="1"/>
    <col min="13342" max="13344" width="3.75" style="493" customWidth="1"/>
    <col min="13345" max="13345" width="12.75" style="493" customWidth="1"/>
    <col min="13346" max="13346" width="47.375" style="493" customWidth="1"/>
    <col min="13347" max="13350" width="0" style="493" hidden="1" customWidth="1"/>
    <col min="13351" max="13351" width="11.75" style="493" customWidth="1"/>
    <col min="13352" max="13352" width="6.375" style="493" bestFit="1" customWidth="1"/>
    <col min="13353" max="13353" width="11.75" style="493" customWidth="1"/>
    <col min="13354" max="13354" width="0" style="493" hidden="1" customWidth="1"/>
    <col min="13355" max="13355" width="3.75" style="493" customWidth="1"/>
    <col min="13356" max="13356" width="11.125" style="493" bestFit="1" customWidth="1"/>
    <col min="13357" max="13589" width="10.625" style="493"/>
    <col min="13590" max="13597" width="0" style="493" hidden="1" customWidth="1"/>
    <col min="13598" max="13600" width="3.75" style="493" customWidth="1"/>
    <col min="13601" max="13601" width="12.75" style="493" customWidth="1"/>
    <col min="13602" max="13602" width="47.375" style="493" customWidth="1"/>
    <col min="13603" max="13606" width="0" style="493" hidden="1" customWidth="1"/>
    <col min="13607" max="13607" width="11.75" style="493" customWidth="1"/>
    <col min="13608" max="13608" width="6.375" style="493" bestFit="1" customWidth="1"/>
    <col min="13609" max="13609" width="11.75" style="493" customWidth="1"/>
    <col min="13610" max="13610" width="0" style="493" hidden="1" customWidth="1"/>
    <col min="13611" max="13611" width="3.75" style="493" customWidth="1"/>
    <col min="13612" max="13612" width="11.125" style="493" bestFit="1" customWidth="1"/>
    <col min="13613" max="13845" width="10.625" style="493"/>
    <col min="13846" max="13853" width="0" style="493" hidden="1" customWidth="1"/>
    <col min="13854" max="13856" width="3.75" style="493" customWidth="1"/>
    <col min="13857" max="13857" width="12.75" style="493" customWidth="1"/>
    <col min="13858" max="13858" width="47.375" style="493" customWidth="1"/>
    <col min="13859" max="13862" width="0" style="493" hidden="1" customWidth="1"/>
    <col min="13863" max="13863" width="11.75" style="493" customWidth="1"/>
    <col min="13864" max="13864" width="6.375" style="493" bestFit="1" customWidth="1"/>
    <col min="13865" max="13865" width="11.75" style="493" customWidth="1"/>
    <col min="13866" max="13866" width="0" style="493" hidden="1" customWidth="1"/>
    <col min="13867" max="13867" width="3.75" style="493" customWidth="1"/>
    <col min="13868" max="13868" width="11.125" style="493" bestFit="1" customWidth="1"/>
    <col min="13869" max="14101" width="10.625" style="493"/>
    <col min="14102" max="14109" width="0" style="493" hidden="1" customWidth="1"/>
    <col min="14110" max="14112" width="3.75" style="493" customWidth="1"/>
    <col min="14113" max="14113" width="12.75" style="493" customWidth="1"/>
    <col min="14114" max="14114" width="47.375" style="493" customWidth="1"/>
    <col min="14115" max="14118" width="0" style="493" hidden="1" customWidth="1"/>
    <col min="14119" max="14119" width="11.75" style="493" customWidth="1"/>
    <col min="14120" max="14120" width="6.375" style="493" bestFit="1" customWidth="1"/>
    <col min="14121" max="14121" width="11.75" style="493" customWidth="1"/>
    <col min="14122" max="14122" width="0" style="493" hidden="1" customWidth="1"/>
    <col min="14123" max="14123" width="3.75" style="493" customWidth="1"/>
    <col min="14124" max="14124" width="11.125" style="493" bestFit="1" customWidth="1"/>
    <col min="14125" max="14357" width="10.625" style="493"/>
    <col min="14358" max="14365" width="0" style="493" hidden="1" customWidth="1"/>
    <col min="14366" max="14368" width="3.75" style="493" customWidth="1"/>
    <col min="14369" max="14369" width="12.75" style="493" customWidth="1"/>
    <col min="14370" max="14370" width="47.375" style="493" customWidth="1"/>
    <col min="14371" max="14374" width="0" style="493" hidden="1" customWidth="1"/>
    <col min="14375" max="14375" width="11.75" style="493" customWidth="1"/>
    <col min="14376" max="14376" width="6.375" style="493" bestFit="1" customWidth="1"/>
    <col min="14377" max="14377" width="11.75" style="493" customWidth="1"/>
    <col min="14378" max="14378" width="0" style="493" hidden="1" customWidth="1"/>
    <col min="14379" max="14379" width="3.75" style="493" customWidth="1"/>
    <col min="14380" max="14380" width="11.125" style="493" bestFit="1" customWidth="1"/>
    <col min="14381" max="14613" width="10.625" style="493"/>
    <col min="14614" max="14621" width="0" style="493" hidden="1" customWidth="1"/>
    <col min="14622" max="14624" width="3.75" style="493" customWidth="1"/>
    <col min="14625" max="14625" width="12.75" style="493" customWidth="1"/>
    <col min="14626" max="14626" width="47.375" style="493" customWidth="1"/>
    <col min="14627" max="14630" width="0" style="493" hidden="1" customWidth="1"/>
    <col min="14631" max="14631" width="11.75" style="493" customWidth="1"/>
    <col min="14632" max="14632" width="6.375" style="493" bestFit="1" customWidth="1"/>
    <col min="14633" max="14633" width="11.75" style="493" customWidth="1"/>
    <col min="14634" max="14634" width="0" style="493" hidden="1" customWidth="1"/>
    <col min="14635" max="14635" width="3.75" style="493" customWidth="1"/>
    <col min="14636" max="14636" width="11.125" style="493" bestFit="1" customWidth="1"/>
    <col min="14637" max="14869" width="10.625" style="493"/>
    <col min="14870" max="14877" width="0" style="493" hidden="1" customWidth="1"/>
    <col min="14878" max="14880" width="3.75" style="493" customWidth="1"/>
    <col min="14881" max="14881" width="12.75" style="493" customWidth="1"/>
    <col min="14882" max="14882" width="47.375" style="493" customWidth="1"/>
    <col min="14883" max="14886" width="0" style="493" hidden="1" customWidth="1"/>
    <col min="14887" max="14887" width="11.75" style="493" customWidth="1"/>
    <col min="14888" max="14888" width="6.375" style="493" bestFit="1" customWidth="1"/>
    <col min="14889" max="14889" width="11.75" style="493" customWidth="1"/>
    <col min="14890" max="14890" width="0" style="493" hidden="1" customWidth="1"/>
    <col min="14891" max="14891" width="3.75" style="493" customWidth="1"/>
    <col min="14892" max="14892" width="11.125" style="493" bestFit="1" customWidth="1"/>
    <col min="14893" max="15125" width="10.625" style="493"/>
    <col min="15126" max="15133" width="0" style="493" hidden="1" customWidth="1"/>
    <col min="15134" max="15136" width="3.75" style="493" customWidth="1"/>
    <col min="15137" max="15137" width="12.75" style="493" customWidth="1"/>
    <col min="15138" max="15138" width="47.375" style="493" customWidth="1"/>
    <col min="15139" max="15142" width="0" style="493" hidden="1" customWidth="1"/>
    <col min="15143" max="15143" width="11.75" style="493" customWidth="1"/>
    <col min="15144" max="15144" width="6.375" style="493" bestFit="1" customWidth="1"/>
    <col min="15145" max="15145" width="11.75" style="493" customWidth="1"/>
    <col min="15146" max="15146" width="0" style="493" hidden="1" customWidth="1"/>
    <col min="15147" max="15147" width="3.75" style="493" customWidth="1"/>
    <col min="15148" max="15148" width="11.125" style="493" bestFit="1" customWidth="1"/>
    <col min="15149" max="15381" width="10.625" style="493"/>
    <col min="15382" max="15389" width="0" style="493" hidden="1" customWidth="1"/>
    <col min="15390" max="15392" width="3.75" style="493" customWidth="1"/>
    <col min="15393" max="15393" width="12.75" style="493" customWidth="1"/>
    <col min="15394" max="15394" width="47.375" style="493" customWidth="1"/>
    <col min="15395" max="15398" width="0" style="493" hidden="1" customWidth="1"/>
    <col min="15399" max="15399" width="11.75" style="493" customWidth="1"/>
    <col min="15400" max="15400" width="6.375" style="493" bestFit="1" customWidth="1"/>
    <col min="15401" max="15401" width="11.75" style="493" customWidth="1"/>
    <col min="15402" max="15402" width="0" style="493" hidden="1" customWidth="1"/>
    <col min="15403" max="15403" width="3.75" style="493" customWidth="1"/>
    <col min="15404" max="15404" width="11.125" style="493" bestFit="1" customWidth="1"/>
    <col min="15405" max="15637" width="10.625" style="493"/>
    <col min="15638" max="15645" width="0" style="493" hidden="1" customWidth="1"/>
    <col min="15646" max="15648" width="3.75" style="493" customWidth="1"/>
    <col min="15649" max="15649" width="12.75" style="493" customWidth="1"/>
    <col min="15650" max="15650" width="47.375" style="493" customWidth="1"/>
    <col min="15651" max="15654" width="0" style="493" hidden="1" customWidth="1"/>
    <col min="15655" max="15655" width="11.75" style="493" customWidth="1"/>
    <col min="15656" max="15656" width="6.375" style="493" bestFit="1" customWidth="1"/>
    <col min="15657" max="15657" width="11.75" style="493" customWidth="1"/>
    <col min="15658" max="15658" width="0" style="493" hidden="1" customWidth="1"/>
    <col min="15659" max="15659" width="3.75" style="493" customWidth="1"/>
    <col min="15660" max="15660" width="11.125" style="493" bestFit="1" customWidth="1"/>
    <col min="15661" max="15893" width="10.625" style="493"/>
    <col min="15894" max="15901" width="0" style="493" hidden="1" customWidth="1"/>
    <col min="15902" max="15904" width="3.75" style="493" customWidth="1"/>
    <col min="15905" max="15905" width="12.75" style="493" customWidth="1"/>
    <col min="15906" max="15906" width="47.375" style="493" customWidth="1"/>
    <col min="15907" max="15910" width="0" style="493" hidden="1" customWidth="1"/>
    <col min="15911" max="15911" width="11.75" style="493" customWidth="1"/>
    <col min="15912" max="15912" width="6.375" style="493" bestFit="1" customWidth="1"/>
    <col min="15913" max="15913" width="11.75" style="493" customWidth="1"/>
    <col min="15914" max="15914" width="0" style="493" hidden="1" customWidth="1"/>
    <col min="15915" max="15915" width="3.75" style="493" customWidth="1"/>
    <col min="15916" max="15916" width="11.125" style="493" bestFit="1" customWidth="1"/>
    <col min="15917" max="16149" width="10.625" style="493"/>
    <col min="16150" max="16157" width="0" style="493" hidden="1" customWidth="1"/>
    <col min="16158" max="16160" width="3.75" style="493" customWidth="1"/>
    <col min="16161" max="16161" width="12.75" style="493" customWidth="1"/>
    <col min="16162" max="16162" width="47.375" style="493" customWidth="1"/>
    <col min="16163" max="16166" width="0" style="493" hidden="1" customWidth="1"/>
    <col min="16167" max="16167" width="11.75" style="493" customWidth="1"/>
    <col min="16168" max="16168" width="6.375" style="493" bestFit="1" customWidth="1"/>
    <col min="16169" max="16169" width="11.75" style="493" customWidth="1"/>
    <col min="16170" max="16170" width="0" style="493" hidden="1" customWidth="1"/>
    <col min="16171" max="16171" width="3.75" style="493" customWidth="1"/>
    <col min="16172" max="16172" width="11.125" style="493" bestFit="1" customWidth="1"/>
    <col min="16173" max="16384" width="10.625" style="493"/>
  </cols>
  <sheetData>
    <row r="1" spans="1:56" ht="14.25" hidden="1" customHeight="1"/>
    <row r="2" spans="1:56" ht="14.25" hidden="1" customHeight="1"/>
    <row r="3" spans="1:56" ht="14.25" hidden="1" customHeight="1"/>
    <row r="4" spans="1:56" ht="3" customHeight="1">
      <c r="J4" s="499"/>
      <c r="K4" s="499"/>
      <c r="L4" s="494"/>
      <c r="M4" s="494"/>
      <c r="N4" s="494"/>
      <c r="O4" s="502"/>
      <c r="P4" s="502"/>
      <c r="Q4" s="502"/>
      <c r="R4" s="502"/>
      <c r="S4" s="502"/>
      <c r="T4" s="502"/>
      <c r="U4" s="494"/>
      <c r="V4" s="946"/>
      <c r="W4" s="946"/>
      <c r="X4" s="946"/>
      <c r="Y4" s="946"/>
      <c r="Z4" s="946"/>
      <c r="AA4" s="946"/>
      <c r="AB4" s="1075"/>
      <c r="AC4" s="946"/>
      <c r="AD4" s="946"/>
      <c r="AE4" s="946"/>
      <c r="AF4" s="946"/>
      <c r="AG4" s="946"/>
      <c r="AH4" s="946"/>
      <c r="AI4" s="1075"/>
      <c r="AJ4" s="946"/>
      <c r="AK4" s="946"/>
      <c r="AL4" s="946"/>
      <c r="AM4" s="946"/>
      <c r="AN4" s="946"/>
      <c r="AO4" s="946"/>
      <c r="AP4" s="1075"/>
    </row>
    <row r="5" spans="1:56" ht="22.5" customHeight="1">
      <c r="J5" s="499"/>
      <c r="K5" s="499"/>
      <c r="L5" s="1312" t="s">
        <v>733</v>
      </c>
      <c r="M5" s="1312"/>
      <c r="N5" s="1312"/>
      <c r="O5" s="1312"/>
      <c r="P5" s="1312"/>
      <c r="Q5" s="1312"/>
      <c r="R5" s="1312"/>
      <c r="S5" s="1312"/>
      <c r="T5" s="1312"/>
      <c r="U5" s="548"/>
      <c r="V5" s="548"/>
      <c r="W5" s="548"/>
      <c r="X5" s="548"/>
      <c r="Y5" s="548"/>
      <c r="Z5" s="548"/>
      <c r="AA5" s="548"/>
      <c r="AB5" s="548"/>
      <c r="AC5" s="548"/>
      <c r="AD5" s="548"/>
      <c r="AE5" s="548"/>
      <c r="AF5" s="548"/>
      <c r="AG5" s="548"/>
      <c r="AH5" s="548"/>
      <c r="AI5" s="548"/>
      <c r="AJ5" s="548"/>
      <c r="AK5" s="548"/>
      <c r="AL5" s="548"/>
      <c r="AM5" s="548"/>
      <c r="AN5" s="548"/>
      <c r="AO5" s="548"/>
      <c r="AP5" s="548"/>
    </row>
    <row r="6" spans="1:56" ht="3" customHeight="1">
      <c r="J6" s="499"/>
      <c r="K6" s="499"/>
      <c r="L6" s="494"/>
      <c r="M6" s="494"/>
      <c r="N6" s="494"/>
      <c r="O6" s="498"/>
      <c r="P6" s="498"/>
      <c r="Q6" s="498"/>
      <c r="R6" s="498"/>
      <c r="S6" s="498"/>
      <c r="T6" s="498"/>
      <c r="U6" s="494"/>
      <c r="V6" s="1079"/>
      <c r="W6" s="1079"/>
      <c r="X6" s="1079"/>
      <c r="Y6" s="1079"/>
      <c r="Z6" s="1079"/>
      <c r="AA6" s="1079"/>
      <c r="AB6" s="1075"/>
      <c r="AC6" s="1079"/>
      <c r="AD6" s="1079"/>
      <c r="AE6" s="1079"/>
      <c r="AF6" s="1079"/>
      <c r="AG6" s="1079"/>
      <c r="AH6" s="1079"/>
      <c r="AI6" s="1075"/>
      <c r="AJ6" s="1079"/>
      <c r="AK6" s="1079"/>
      <c r="AL6" s="1079"/>
      <c r="AM6" s="1079"/>
      <c r="AN6" s="1079"/>
      <c r="AO6" s="1079"/>
      <c r="AP6" s="1075"/>
    </row>
    <row r="7" spans="1:56" s="746" customFormat="1" ht="11.4" hidden="1">
      <c r="A7" s="1122"/>
      <c r="B7" s="1122"/>
      <c r="C7" s="1122"/>
      <c r="D7" s="1122"/>
      <c r="E7" s="1122"/>
      <c r="F7" s="1122"/>
      <c r="G7" s="1122"/>
      <c r="H7" s="1122"/>
      <c r="L7" s="1173"/>
      <c r="M7" s="1046"/>
      <c r="O7" s="1288"/>
      <c r="P7" s="1288"/>
      <c r="Q7" s="1288"/>
      <c r="R7" s="1288"/>
      <c r="S7" s="1288"/>
      <c r="T7" s="1288"/>
      <c r="U7" s="780"/>
      <c r="V7"/>
      <c r="W7"/>
      <c r="X7"/>
      <c r="Y7"/>
      <c r="Z7"/>
      <c r="AA7"/>
      <c r="AB7"/>
      <c r="AC7"/>
      <c r="AD7"/>
      <c r="AE7"/>
      <c r="AF7"/>
      <c r="AG7"/>
      <c r="AH7"/>
      <c r="AI7"/>
      <c r="AJ7"/>
      <c r="AK7"/>
      <c r="AL7"/>
      <c r="AM7"/>
      <c r="AN7"/>
      <c r="AO7"/>
      <c r="AP7"/>
      <c r="AQ7" s="780"/>
      <c r="AS7" s="1122"/>
      <c r="AT7" s="1122"/>
      <c r="AU7" s="1122"/>
      <c r="AV7" s="1122"/>
      <c r="AW7" s="1122"/>
    </row>
    <row r="8" spans="1:56"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635"/>
      <c r="V8"/>
      <c r="W8"/>
      <c r="X8"/>
      <c r="Y8"/>
      <c r="Z8"/>
      <c r="AA8"/>
      <c r="AB8"/>
      <c r="AC8"/>
      <c r="AD8"/>
      <c r="AE8"/>
      <c r="AF8"/>
      <c r="AG8"/>
      <c r="AH8"/>
      <c r="AI8"/>
      <c r="AJ8"/>
      <c r="AK8"/>
      <c r="AL8"/>
      <c r="AM8"/>
      <c r="AN8"/>
      <c r="AO8"/>
      <c r="AP8"/>
      <c r="AS8" s="559"/>
      <c r="AT8" s="559"/>
      <c r="AU8" s="559"/>
      <c r="AV8" s="559"/>
      <c r="AW8" s="559"/>
      <c r="AX8" s="559"/>
      <c r="AY8" s="559"/>
      <c r="AZ8" s="559"/>
      <c r="BA8" s="559"/>
      <c r="BB8" s="559"/>
      <c r="BC8" s="559"/>
      <c r="BD8" s="559"/>
    </row>
    <row r="9" spans="1:56"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635"/>
      <c r="V9"/>
      <c r="W9"/>
      <c r="X9"/>
      <c r="Y9"/>
      <c r="Z9"/>
      <c r="AA9"/>
      <c r="AB9"/>
      <c r="AC9"/>
      <c r="AD9"/>
      <c r="AE9"/>
      <c r="AF9"/>
      <c r="AG9"/>
      <c r="AH9"/>
      <c r="AI9"/>
      <c r="AJ9"/>
      <c r="AK9"/>
      <c r="AL9"/>
      <c r="AM9"/>
      <c r="AN9"/>
      <c r="AO9"/>
      <c r="AP9"/>
      <c r="AS9" s="559"/>
      <c r="AT9" s="559"/>
      <c r="AU9" s="559"/>
      <c r="AV9" s="559"/>
      <c r="AW9" s="559"/>
      <c r="AX9" s="559"/>
      <c r="AY9" s="559"/>
      <c r="AZ9" s="559"/>
      <c r="BA9" s="559"/>
      <c r="BB9" s="559"/>
      <c r="BC9" s="559"/>
      <c r="BD9" s="559"/>
    </row>
    <row r="10" spans="1:56" s="746" customFormat="1" ht="11.4" hidden="1">
      <c r="A10" s="1122"/>
      <c r="B10" s="1122"/>
      <c r="C10" s="1122"/>
      <c r="D10" s="1122"/>
      <c r="E10" s="1122"/>
      <c r="F10" s="1122"/>
      <c r="G10" s="1122"/>
      <c r="H10" s="1122"/>
      <c r="L10" s="1173"/>
      <c r="M10" s="1046"/>
      <c r="O10" s="1288"/>
      <c r="P10" s="1288"/>
      <c r="Q10" s="1288"/>
      <c r="R10" s="1288"/>
      <c r="S10" s="1288"/>
      <c r="T10" s="1288"/>
      <c r="U10" s="780"/>
      <c r="V10"/>
      <c r="W10"/>
      <c r="X10"/>
      <c r="Y10"/>
      <c r="Z10"/>
      <c r="AA10"/>
      <c r="AB10"/>
      <c r="AC10"/>
      <c r="AD10"/>
      <c r="AE10"/>
      <c r="AF10"/>
      <c r="AG10"/>
      <c r="AH10"/>
      <c r="AI10"/>
      <c r="AJ10"/>
      <c r="AK10"/>
      <c r="AL10"/>
      <c r="AM10"/>
      <c r="AN10"/>
      <c r="AO10"/>
      <c r="AP10"/>
      <c r="AQ10" s="780"/>
      <c r="AS10" s="1122"/>
      <c r="AT10" s="1122"/>
      <c r="AU10" s="1122"/>
      <c r="AV10" s="1122"/>
      <c r="AW10" s="1122"/>
    </row>
    <row r="11" spans="1:56" s="539" customFormat="1" ht="11.25" hidden="1" customHeight="1">
      <c r="A11" s="559"/>
      <c r="B11" s="559"/>
      <c r="C11" s="559"/>
      <c r="D11" s="559"/>
      <c r="E11" s="559"/>
      <c r="F11" s="559"/>
      <c r="G11" s="559"/>
      <c r="H11" s="559"/>
      <c r="L11" s="1313"/>
      <c r="M11" s="1313"/>
      <c r="N11" s="536"/>
      <c r="O11" s="1331"/>
      <c r="P11" s="1331"/>
      <c r="Q11" s="1331"/>
      <c r="R11" s="1331"/>
      <c r="S11" s="1331"/>
      <c r="T11" s="1331"/>
      <c r="U11" s="557" t="s">
        <v>371</v>
      </c>
      <c r="V11" s="1331"/>
      <c r="W11" s="1331"/>
      <c r="X11" s="1331"/>
      <c r="Y11" s="1331"/>
      <c r="Z11" s="1331"/>
      <c r="AA11" s="1331"/>
      <c r="AB11" s="959" t="s">
        <v>371</v>
      </c>
      <c r="AC11" s="1331"/>
      <c r="AD11" s="1331"/>
      <c r="AE11" s="1331"/>
      <c r="AF11" s="1331"/>
      <c r="AG11" s="1331"/>
      <c r="AH11" s="1331"/>
      <c r="AI11" s="959" t="s">
        <v>371</v>
      </c>
      <c r="AJ11" s="1331"/>
      <c r="AK11" s="1331"/>
      <c r="AL11" s="1331"/>
      <c r="AM11" s="1331"/>
      <c r="AN11" s="1331"/>
      <c r="AO11" s="1331"/>
      <c r="AP11" s="959" t="s">
        <v>371</v>
      </c>
      <c r="AS11" s="559"/>
      <c r="AT11" s="559"/>
      <c r="AU11" s="559"/>
      <c r="AV11" s="559"/>
      <c r="AW11" s="559"/>
      <c r="AX11" s="559"/>
      <c r="AY11" s="559"/>
      <c r="AZ11" s="559"/>
      <c r="BA11" s="559"/>
      <c r="BB11" s="559"/>
      <c r="BC11" s="559"/>
      <c r="BD11" s="559"/>
    </row>
    <row r="12" spans="1:56">
      <c r="J12" s="499"/>
      <c r="K12" s="499"/>
      <c r="L12" s="494"/>
      <c r="M12" s="494"/>
      <c r="N12" s="494"/>
      <c r="O12" s="1330"/>
      <c r="P12" s="1330"/>
      <c r="Q12" s="1330"/>
      <c r="R12" s="1330"/>
      <c r="S12" s="1330"/>
      <c r="T12" s="1330"/>
      <c r="U12" s="1330"/>
      <c r="V12" s="1330" t="s">
        <v>2049</v>
      </c>
      <c r="W12" s="1330"/>
      <c r="X12" s="1330"/>
      <c r="Y12" s="1330"/>
      <c r="Z12" s="1330"/>
      <c r="AA12" s="1330"/>
      <c r="AB12" s="1330"/>
      <c r="AC12" s="1330" t="s">
        <v>2049</v>
      </c>
      <c r="AD12" s="1330"/>
      <c r="AE12" s="1330"/>
      <c r="AF12" s="1330"/>
      <c r="AG12" s="1330"/>
      <c r="AH12" s="1330"/>
      <c r="AI12" s="1330"/>
      <c r="AJ12" s="1330" t="s">
        <v>2049</v>
      </c>
      <c r="AK12" s="1330"/>
      <c r="AL12" s="1330"/>
      <c r="AM12" s="1330"/>
      <c r="AN12" s="1330"/>
      <c r="AO12" s="1330"/>
      <c r="AP12" s="1330"/>
    </row>
    <row r="13" spans="1:56" ht="14.25" customHeight="1">
      <c r="J13" s="499"/>
      <c r="K13" s="499"/>
      <c r="L13" s="1231" t="s">
        <v>445</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t="s">
        <v>446</v>
      </c>
    </row>
    <row r="14" spans="1:56" ht="14.25" customHeight="1">
      <c r="J14" s="499"/>
      <c r="K14" s="499"/>
      <c r="L14" s="1296" t="s">
        <v>91</v>
      </c>
      <c r="M14" s="1296" t="s">
        <v>603</v>
      </c>
      <c r="N14" s="491"/>
      <c r="O14" s="1297" t="s">
        <v>605</v>
      </c>
      <c r="P14" s="1298"/>
      <c r="Q14" s="1298"/>
      <c r="R14" s="1298"/>
      <c r="S14" s="1298"/>
      <c r="T14" s="1299"/>
      <c r="U14" s="1307" t="s">
        <v>339</v>
      </c>
      <c r="V14" s="1297" t="s">
        <v>605</v>
      </c>
      <c r="W14" s="1298"/>
      <c r="X14" s="1298"/>
      <c r="Y14" s="1298"/>
      <c r="Z14" s="1298"/>
      <c r="AA14" s="1299"/>
      <c r="AB14" s="1307" t="s">
        <v>339</v>
      </c>
      <c r="AC14" s="1297" t="s">
        <v>605</v>
      </c>
      <c r="AD14" s="1298"/>
      <c r="AE14" s="1298"/>
      <c r="AF14" s="1298"/>
      <c r="AG14" s="1298"/>
      <c r="AH14" s="1299"/>
      <c r="AI14" s="1307" t="s">
        <v>339</v>
      </c>
      <c r="AJ14" s="1297" t="s">
        <v>605</v>
      </c>
      <c r="AK14" s="1298"/>
      <c r="AL14" s="1298"/>
      <c r="AM14" s="1298"/>
      <c r="AN14" s="1298"/>
      <c r="AO14" s="1299"/>
      <c r="AP14" s="1307" t="s">
        <v>339</v>
      </c>
      <c r="AQ14" s="1293" t="s">
        <v>274</v>
      </c>
      <c r="AR14" s="1231"/>
    </row>
    <row r="15" spans="1:56" ht="14.25" customHeight="1">
      <c r="J15" s="499"/>
      <c r="K15" s="499"/>
      <c r="L15" s="1296"/>
      <c r="M15" s="1296"/>
      <c r="N15" s="491"/>
      <c r="O15" s="1302" t="s">
        <v>591</v>
      </c>
      <c r="P15" s="1300"/>
      <c r="Q15" s="1301"/>
      <c r="R15" s="1305" t="s">
        <v>616</v>
      </c>
      <c r="S15" s="1305"/>
      <c r="T15" s="1306"/>
      <c r="U15" s="1308"/>
      <c r="V15" s="1302" t="s">
        <v>591</v>
      </c>
      <c r="W15" s="1300"/>
      <c r="X15" s="1301"/>
      <c r="Y15" s="1305" t="s">
        <v>616</v>
      </c>
      <c r="Z15" s="1305"/>
      <c r="AA15" s="1306"/>
      <c r="AB15" s="1308"/>
      <c r="AC15" s="1302" t="s">
        <v>591</v>
      </c>
      <c r="AD15" s="1300"/>
      <c r="AE15" s="1301"/>
      <c r="AF15" s="1305" t="s">
        <v>616</v>
      </c>
      <c r="AG15" s="1305"/>
      <c r="AH15" s="1306"/>
      <c r="AI15" s="1308"/>
      <c r="AJ15" s="1302" t="s">
        <v>591</v>
      </c>
      <c r="AK15" s="1300"/>
      <c r="AL15" s="1301"/>
      <c r="AM15" s="1305" t="s">
        <v>616</v>
      </c>
      <c r="AN15" s="1305"/>
      <c r="AO15" s="1306"/>
      <c r="AP15" s="1308"/>
      <c r="AQ15" s="1294"/>
      <c r="AR15" s="1231"/>
    </row>
    <row r="16" spans="1:56" ht="30" customHeight="1">
      <c r="J16" s="499"/>
      <c r="K16" s="499"/>
      <c r="L16" s="1296"/>
      <c r="M16" s="1296"/>
      <c r="N16" s="490"/>
      <c r="O16" s="1303"/>
      <c r="P16" s="505"/>
      <c r="Q16" s="505"/>
      <c r="R16" s="506" t="s">
        <v>273</v>
      </c>
      <c r="S16" s="1291" t="s">
        <v>272</v>
      </c>
      <c r="T16" s="1292"/>
      <c r="U16" s="1309"/>
      <c r="V16" s="1303"/>
      <c r="W16" s="719"/>
      <c r="X16" s="719"/>
      <c r="Y16" s="1188" t="s">
        <v>273</v>
      </c>
      <c r="Z16" s="1291" t="s">
        <v>272</v>
      </c>
      <c r="AA16" s="1292"/>
      <c r="AB16" s="1309"/>
      <c r="AC16" s="1303"/>
      <c r="AD16" s="719"/>
      <c r="AE16" s="719"/>
      <c r="AF16" s="1188" t="s">
        <v>273</v>
      </c>
      <c r="AG16" s="1291" t="s">
        <v>272</v>
      </c>
      <c r="AH16" s="1292"/>
      <c r="AI16" s="1309"/>
      <c r="AJ16" s="1303"/>
      <c r="AK16" s="719"/>
      <c r="AL16" s="719"/>
      <c r="AM16" s="1188" t="s">
        <v>273</v>
      </c>
      <c r="AN16" s="1291" t="s">
        <v>272</v>
      </c>
      <c r="AO16" s="1292"/>
      <c r="AP16" s="1309"/>
      <c r="AQ16" s="1295"/>
      <c r="AR16" s="1231"/>
    </row>
    <row r="17" spans="1:57">
      <c r="J17" s="499"/>
      <c r="K17" s="538">
        <v>1</v>
      </c>
      <c r="L17" s="616" t="s">
        <v>92</v>
      </c>
      <c r="M17" s="616" t="s">
        <v>48</v>
      </c>
      <c r="N17" s="636" t="s">
        <v>48</v>
      </c>
      <c r="O17" s="617">
        <f ca="1">OFFSET(O17,0,-1)+1</f>
        <v>3</v>
      </c>
      <c r="P17" s="618">
        <f ca="1">OFFSET(P17,0,-1)</f>
        <v>3</v>
      </c>
      <c r="Q17" s="618">
        <f ca="1">OFFSET(Q17,0,-1)</f>
        <v>3</v>
      </c>
      <c r="R17" s="617">
        <f ca="1">OFFSET(R17,0,-1)+1</f>
        <v>4</v>
      </c>
      <c r="S17" s="1314">
        <f ca="1">OFFSET(S17,0,-1)+1</f>
        <v>5</v>
      </c>
      <c r="T17" s="1314"/>
      <c r="U17" s="617">
        <f ca="1">OFFSET(U17,0,-2)+1</f>
        <v>6</v>
      </c>
      <c r="V17" s="1186">
        <f ca="1">OFFSET(V17,0,-1)+1</f>
        <v>7</v>
      </c>
      <c r="W17" s="618">
        <f ca="1">OFFSET(W17,0,-1)</f>
        <v>7</v>
      </c>
      <c r="X17" s="618">
        <f ca="1">OFFSET(X17,0,-1)</f>
        <v>7</v>
      </c>
      <c r="Y17" s="1186">
        <f ca="1">OFFSET(Y17,0,-1)+1</f>
        <v>8</v>
      </c>
      <c r="Z17" s="1314">
        <f ca="1">OFFSET(Z17,0,-1)+1</f>
        <v>9</v>
      </c>
      <c r="AA17" s="1314"/>
      <c r="AB17" s="1186">
        <f ca="1">OFFSET(AB17,0,-2)+1</f>
        <v>10</v>
      </c>
      <c r="AC17" s="1186">
        <f ca="1">OFFSET(AC17,0,-1)+1</f>
        <v>11</v>
      </c>
      <c r="AD17" s="618">
        <f ca="1">OFFSET(AD17,0,-1)</f>
        <v>11</v>
      </c>
      <c r="AE17" s="618">
        <f ca="1">OFFSET(AE17,0,-1)</f>
        <v>11</v>
      </c>
      <c r="AF17" s="1186">
        <f ca="1">OFFSET(AF17,0,-1)+1</f>
        <v>12</v>
      </c>
      <c r="AG17" s="1314">
        <f ca="1">OFFSET(AG17,0,-1)+1</f>
        <v>13</v>
      </c>
      <c r="AH17" s="1314"/>
      <c r="AI17" s="1186">
        <f ca="1">OFFSET(AI17,0,-2)+1</f>
        <v>14</v>
      </c>
      <c r="AJ17" s="1186">
        <f ca="1">OFFSET(AJ17,0,-1)+1</f>
        <v>15</v>
      </c>
      <c r="AK17" s="618">
        <f ca="1">OFFSET(AK17,0,-1)</f>
        <v>15</v>
      </c>
      <c r="AL17" s="618">
        <f ca="1">OFFSET(AL17,0,-1)</f>
        <v>15</v>
      </c>
      <c r="AM17" s="1186">
        <f ca="1">OFFSET(AM17,0,-1)+1</f>
        <v>16</v>
      </c>
      <c r="AN17" s="1314">
        <f ca="1">OFFSET(AN17,0,-1)+1</f>
        <v>17</v>
      </c>
      <c r="AO17" s="1314"/>
      <c r="AP17" s="1186">
        <f ca="1">OFFSET(AP17,0,-2)+1</f>
        <v>18</v>
      </c>
      <c r="AQ17" s="618">
        <f ca="1">OFFSET(AQ17,0,-1)</f>
        <v>18</v>
      </c>
      <c r="AR17" s="617">
        <f ca="1">OFFSET(AR17,0,-1)+1</f>
        <v>19</v>
      </c>
    </row>
    <row r="18" spans="1:57" ht="22.8">
      <c r="A18" s="1315">
        <v>1</v>
      </c>
      <c r="B18" s="867"/>
      <c r="C18" s="867"/>
      <c r="D18" s="867"/>
      <c r="E18" s="868"/>
      <c r="F18" s="869"/>
      <c r="G18" s="867"/>
      <c r="H18" s="867"/>
      <c r="I18" s="870"/>
      <c r="J18" s="865"/>
      <c r="K18" s="874">
        <v>1</v>
      </c>
      <c r="L18" s="562">
        <f>mergeValue(A18)</f>
        <v>1</v>
      </c>
      <c r="M18" s="610" t="s">
        <v>19</v>
      </c>
      <c r="N18" s="549"/>
      <c r="O18" s="1327" t="str">
        <f>IF('Перечень тарифов'!J26="","","" &amp; 'Перечень тарифов'!J26 &amp; "")</f>
        <v>Тариф на теплоноситель, поставляемый потребителям</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599" t="s">
        <v>719</v>
      </c>
    </row>
    <row r="19" spans="1:57" hidden="1">
      <c r="A19" s="1315"/>
      <c r="B19" s="1315">
        <v>1</v>
      </c>
      <c r="C19" s="867"/>
      <c r="D19" s="867"/>
      <c r="E19" s="869"/>
      <c r="F19" s="869"/>
      <c r="G19" s="867"/>
      <c r="H19" s="867"/>
      <c r="I19" s="864"/>
      <c r="J19" s="863"/>
      <c r="K19" s="874">
        <v>1</v>
      </c>
      <c r="L19" s="562" t="str">
        <f>mergeValue(A19) &amp;"."&amp; mergeValue(B19)</f>
        <v>1.1</v>
      </c>
      <c r="M19" s="516"/>
      <c r="N19" s="549"/>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7"/>
      <c r="AR19" s="599"/>
    </row>
    <row r="20" spans="1:57" hidden="1">
      <c r="A20" s="1315"/>
      <c r="B20" s="1315"/>
      <c r="C20" s="1315">
        <v>1</v>
      </c>
      <c r="D20" s="867"/>
      <c r="E20" s="869"/>
      <c r="F20" s="869"/>
      <c r="G20" s="867"/>
      <c r="H20" s="867"/>
      <c r="I20" s="871"/>
      <c r="J20" s="863"/>
      <c r="K20" s="874">
        <v>1</v>
      </c>
      <c r="L20" s="562" t="str">
        <f>mergeValue(A20) &amp;"."&amp; mergeValue(B20)&amp;"."&amp; mergeValue(C20)</f>
        <v>1.1.1</v>
      </c>
      <c r="M20" s="517"/>
      <c r="N20" s="549"/>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599"/>
    </row>
    <row r="21" spans="1:57" hidden="1">
      <c r="A21" s="1315"/>
      <c r="B21" s="1315"/>
      <c r="C21" s="1315"/>
      <c r="D21" s="1315">
        <v>1</v>
      </c>
      <c r="E21" s="869"/>
      <c r="F21" s="869"/>
      <c r="G21" s="867"/>
      <c r="H21" s="867"/>
      <c r="I21" s="1315">
        <v>1</v>
      </c>
      <c r="J21" s="863"/>
      <c r="K21" s="874">
        <v>1</v>
      </c>
      <c r="L21" s="562" t="str">
        <f>mergeValue(A21) &amp;"."&amp; mergeValue(B21)&amp;"."&amp; mergeValue(C21)&amp;"."&amp; mergeValue(D21)</f>
        <v>1.1.1.1</v>
      </c>
      <c r="M21" s="518"/>
      <c r="N21" s="549"/>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599"/>
    </row>
    <row r="22" spans="1:57" ht="11.25" hidden="1" customHeight="1">
      <c r="A22" s="1315"/>
      <c r="B22" s="1315"/>
      <c r="C22" s="1315"/>
      <c r="D22" s="1315"/>
      <c r="E22" s="1315">
        <v>1</v>
      </c>
      <c r="F22" s="869"/>
      <c r="G22" s="867"/>
      <c r="H22" s="867"/>
      <c r="I22" s="1315"/>
      <c r="J22" s="869"/>
      <c r="K22" s="874">
        <v>1</v>
      </c>
      <c r="L22" s="562"/>
      <c r="M22" s="524"/>
      <c r="N22" s="550"/>
      <c r="O22" s="600"/>
      <c r="P22" s="600"/>
      <c r="Q22" s="600"/>
      <c r="R22" s="600"/>
      <c r="S22" s="600"/>
      <c r="T22" s="600"/>
      <c r="U22" s="562"/>
      <c r="V22" s="1192"/>
      <c r="W22" s="1192"/>
      <c r="X22" s="1192"/>
      <c r="Y22" s="1192"/>
      <c r="Z22" s="1192"/>
      <c r="AA22" s="1192"/>
      <c r="AB22" s="1190"/>
      <c r="AC22" s="1192"/>
      <c r="AD22" s="1192"/>
      <c r="AE22" s="1192"/>
      <c r="AF22" s="1192"/>
      <c r="AG22" s="1192"/>
      <c r="AH22" s="1192"/>
      <c r="AI22" s="1190"/>
      <c r="AJ22" s="1192"/>
      <c r="AK22" s="1192"/>
      <c r="AL22" s="1192"/>
      <c r="AM22" s="1192"/>
      <c r="AN22" s="1192"/>
      <c r="AO22" s="1192"/>
      <c r="AP22" s="1190"/>
      <c r="AQ22" s="477"/>
      <c r="AR22" s="529"/>
    </row>
    <row r="23" spans="1:57" ht="45.6">
      <c r="A23" s="1315"/>
      <c r="B23" s="1315"/>
      <c r="C23" s="1315"/>
      <c r="D23" s="1315"/>
      <c r="E23" s="1315"/>
      <c r="F23" s="1315">
        <v>1</v>
      </c>
      <c r="G23" s="867"/>
      <c r="H23" s="867"/>
      <c r="I23" s="1315"/>
      <c r="J23" s="1332"/>
      <c r="K23" s="874">
        <v>1</v>
      </c>
      <c r="L23" s="562" t="str">
        <f>mergeValue(A23) &amp;"."&amp; mergeValue(B23)&amp;"."&amp; mergeValue(C23)&amp;"."&amp; mergeValue(D23)&amp;"."&amp;  mergeValue(F23)</f>
        <v>1.1.1.1.1</v>
      </c>
      <c r="M23" s="524" t="s">
        <v>9</v>
      </c>
      <c r="N23" s="550"/>
      <c r="O23" s="1317" t="s">
        <v>303</v>
      </c>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599" t="s">
        <v>721</v>
      </c>
      <c r="AT23" s="558" t="str">
        <f>strCheckUnique(AU23:AU26)</f>
        <v/>
      </c>
      <c r="AV23" s="558"/>
    </row>
    <row r="24" spans="1:57" ht="99" customHeight="1">
      <c r="A24" s="1315"/>
      <c r="B24" s="1315"/>
      <c r="C24" s="1315"/>
      <c r="D24" s="1315"/>
      <c r="E24" s="1315"/>
      <c r="F24" s="1315"/>
      <c r="G24" s="867">
        <v>1</v>
      </c>
      <c r="H24" s="867"/>
      <c r="I24" s="1315"/>
      <c r="J24" s="1332"/>
      <c r="K24" s="866"/>
      <c r="L24" s="562" t="str">
        <f>mergeValue(A24) &amp;"."&amp; mergeValue(B24)&amp;"."&amp; mergeValue(C24)&amp;"."&amp; mergeValue(D24)&amp;"."&amp;  mergeValue(F24)&amp;"."&amp;  mergeValue(G24)</f>
        <v>1.1.1.1.1.1</v>
      </c>
      <c r="M24" s="1089" t="s">
        <v>606</v>
      </c>
      <c r="N24" s="555"/>
      <c r="O24" s="649">
        <v>19.829999999999998</v>
      </c>
      <c r="P24" s="532"/>
      <c r="Q24" s="532"/>
      <c r="R24" s="1321" t="s">
        <v>1465</v>
      </c>
      <c r="S24" s="1311" t="s">
        <v>83</v>
      </c>
      <c r="T24" s="1321" t="s">
        <v>2064</v>
      </c>
      <c r="U24" s="1311" t="s">
        <v>83</v>
      </c>
      <c r="V24" s="649">
        <v>20.62</v>
      </c>
      <c r="W24" s="726"/>
      <c r="X24" s="726"/>
      <c r="Y24" s="1321" t="s">
        <v>2065</v>
      </c>
      <c r="Z24" s="1311" t="s">
        <v>83</v>
      </c>
      <c r="AA24" s="1321" t="s">
        <v>2066</v>
      </c>
      <c r="AB24" s="1311" t="s">
        <v>83</v>
      </c>
      <c r="AC24" s="649">
        <v>21.43</v>
      </c>
      <c r="AD24" s="726"/>
      <c r="AE24" s="726"/>
      <c r="AF24" s="1321" t="s">
        <v>2067</v>
      </c>
      <c r="AG24" s="1311" t="s">
        <v>83</v>
      </c>
      <c r="AH24" s="1321" t="s">
        <v>2068</v>
      </c>
      <c r="AI24" s="1311" t="s">
        <v>83</v>
      </c>
      <c r="AJ24" s="649">
        <v>22.07</v>
      </c>
      <c r="AK24" s="726"/>
      <c r="AL24" s="726"/>
      <c r="AM24" s="1321" t="s">
        <v>2069</v>
      </c>
      <c r="AN24" s="1311" t="s">
        <v>83</v>
      </c>
      <c r="AO24" s="1321" t="s">
        <v>1466</v>
      </c>
      <c r="AP24" s="1311" t="s">
        <v>84</v>
      </c>
      <c r="AQ24" s="507"/>
      <c r="AR24" s="1285" t="s">
        <v>734</v>
      </c>
      <c r="AS24" s="554" t="str">
        <f>strCheckDate(O25:AQ25)</f>
        <v/>
      </c>
      <c r="AT24" s="558"/>
      <c r="AU24" s="558" t="str">
        <f>IF(M24="","",M24 )</f>
        <v>вода</v>
      </c>
      <c r="AV24" s="558"/>
      <c r="AW24" s="558"/>
      <c r="AX24" s="558"/>
    </row>
    <row r="25" spans="1:57" ht="21" hidden="1" customHeight="1">
      <c r="A25" s="1315"/>
      <c r="B25" s="1315"/>
      <c r="C25" s="1315"/>
      <c r="D25" s="1315"/>
      <c r="E25" s="1315"/>
      <c r="F25" s="1315"/>
      <c r="G25" s="867"/>
      <c r="H25" s="867"/>
      <c r="I25" s="1315"/>
      <c r="J25" s="1332"/>
      <c r="K25" s="874">
        <v>1</v>
      </c>
      <c r="L25" s="569"/>
      <c r="M25" s="615"/>
      <c r="N25" s="555"/>
      <c r="O25" s="532"/>
      <c r="P25" s="532"/>
      <c r="Q25" s="553" t="str">
        <f>R24 &amp; "-" &amp; T24</f>
        <v>01.07.2020-30.06.2021</v>
      </c>
      <c r="R25" s="1321"/>
      <c r="S25" s="1311"/>
      <c r="T25" s="1321"/>
      <c r="U25" s="1311"/>
      <c r="V25" s="726"/>
      <c r="W25" s="726"/>
      <c r="X25" s="732" t="str">
        <f>Y24 &amp; "-" &amp; AA24</f>
        <v>01.07.2021-30.06.2022</v>
      </c>
      <c r="Y25" s="1321"/>
      <c r="Z25" s="1311"/>
      <c r="AA25" s="1321"/>
      <c r="AB25" s="1311"/>
      <c r="AC25" s="726"/>
      <c r="AD25" s="726"/>
      <c r="AE25" s="732" t="str">
        <f>AF24 &amp; "-" &amp; AH24</f>
        <v>01.07.2022-30.06.2023</v>
      </c>
      <c r="AF25" s="1321"/>
      <c r="AG25" s="1311"/>
      <c r="AH25" s="1321"/>
      <c r="AI25" s="1311"/>
      <c r="AJ25" s="726"/>
      <c r="AK25" s="726"/>
      <c r="AL25" s="732" t="str">
        <f>AM24 &amp; "-" &amp; AO24</f>
        <v>01.07.2023-31.12.2023</v>
      </c>
      <c r="AM25" s="1321"/>
      <c r="AN25" s="1311"/>
      <c r="AO25" s="1321"/>
      <c r="AP25" s="1311"/>
      <c r="AQ25" s="507"/>
      <c r="AR25" s="1286"/>
      <c r="AT25" s="558"/>
      <c r="AU25" s="558"/>
      <c r="AV25" s="558"/>
      <c r="AW25" s="558"/>
      <c r="AX25" s="558"/>
    </row>
    <row r="26" spans="1:57" s="492" customFormat="1" ht="15" customHeight="1">
      <c r="A26" s="1315"/>
      <c r="B26" s="1315"/>
      <c r="C26" s="1315"/>
      <c r="D26" s="1315"/>
      <c r="E26" s="1315"/>
      <c r="F26" s="1315"/>
      <c r="G26" s="867"/>
      <c r="H26" s="867"/>
      <c r="I26" s="1315"/>
      <c r="J26" s="1332"/>
      <c r="K26" s="874">
        <v>1</v>
      </c>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530"/>
      <c r="AR26" s="1287"/>
      <c r="AS26" s="556"/>
      <c r="AT26" s="556"/>
      <c r="AU26" s="556"/>
      <c r="AV26" s="556"/>
      <c r="AW26" s="556"/>
      <c r="AX26" s="556"/>
      <c r="AY26" s="556"/>
      <c r="AZ26" s="556"/>
      <c r="BA26" s="556"/>
      <c r="BB26" s="556"/>
      <c r="BC26" s="556"/>
      <c r="BD26" s="556"/>
    </row>
    <row r="27" spans="1:57" s="492" customFormat="1" ht="15" customHeight="1">
      <c r="A27" s="1315"/>
      <c r="B27" s="1315"/>
      <c r="C27" s="1315"/>
      <c r="D27" s="1315"/>
      <c r="E27" s="1315"/>
      <c r="F27" s="869"/>
      <c r="G27" s="869"/>
      <c r="H27" s="867"/>
      <c r="I27" s="1315"/>
      <c r="J27" s="869"/>
      <c r="K27" s="873"/>
      <c r="L27" s="508"/>
      <c r="M27" s="521" t="s">
        <v>10</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30"/>
      <c r="AS27" s="556"/>
      <c r="AT27" s="556"/>
      <c r="AU27" s="556"/>
      <c r="AV27" s="556"/>
      <c r="AW27" s="556"/>
      <c r="AX27" s="556"/>
      <c r="AY27" s="556"/>
      <c r="AZ27" s="556"/>
      <c r="BA27" s="556"/>
      <c r="BB27" s="556"/>
      <c r="BC27" s="556"/>
      <c r="BD27" s="556"/>
      <c r="BE27" s="556"/>
    </row>
    <row r="28" spans="1:57" s="492" customFormat="1" ht="15" hidden="1" customHeight="1">
      <c r="A28" s="1315"/>
      <c r="B28" s="1315"/>
      <c r="C28" s="1315"/>
      <c r="D28" s="1315"/>
      <c r="E28" s="869"/>
      <c r="F28" s="869"/>
      <c r="G28" s="869"/>
      <c r="H28" s="867"/>
      <c r="I28" s="1315"/>
      <c r="J28" s="869"/>
      <c r="K28" s="873"/>
      <c r="L28" s="508"/>
      <c r="M28" s="521"/>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30"/>
      <c r="AS28" s="556"/>
      <c r="AT28" s="556"/>
      <c r="AU28" s="556"/>
      <c r="AV28" s="556"/>
      <c r="AW28" s="556"/>
      <c r="AX28" s="556"/>
      <c r="AY28" s="556"/>
      <c r="AZ28" s="556"/>
      <c r="BA28" s="556"/>
      <c r="BB28" s="556"/>
      <c r="BC28" s="556"/>
      <c r="BD28" s="556"/>
      <c r="BE28" s="556"/>
    </row>
    <row r="29" spans="1:57" ht="3" customHeight="1">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row>
    <row r="30" spans="1:57" ht="106.5" customHeight="1">
      <c r="L30" s="1">
        <v>1</v>
      </c>
      <c r="M30" s="1278" t="s">
        <v>735</v>
      </c>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row>
  </sheetData>
  <sheetProtection password="FA9C" sheet="1" objects="1" scenarios="1" formatColumns="0" formatRows="0"/>
  <dataConsolidate/>
  <mergeCells count="78">
    <mergeCell ref="AB24:AB25"/>
    <mergeCell ref="I21:I28"/>
    <mergeCell ref="A18:A28"/>
    <mergeCell ref="O18:AQ18"/>
    <mergeCell ref="B19:B28"/>
    <mergeCell ref="O19:AQ19"/>
    <mergeCell ref="C20:C28"/>
    <mergeCell ref="U24:U25"/>
    <mergeCell ref="O20:AQ20"/>
    <mergeCell ref="D21:D28"/>
    <mergeCell ref="O21:AQ21"/>
    <mergeCell ref="E22:E27"/>
    <mergeCell ref="F23:F26"/>
    <mergeCell ref="J23:J26"/>
    <mergeCell ref="O23:AQ23"/>
    <mergeCell ref="R24:R25"/>
    <mergeCell ref="S24:S25"/>
    <mergeCell ref="AA24:AA25"/>
    <mergeCell ref="L5:T5"/>
    <mergeCell ref="O7:T7"/>
    <mergeCell ref="O8:T8"/>
    <mergeCell ref="L11:M11"/>
    <mergeCell ref="O11:T11"/>
    <mergeCell ref="O9:T9"/>
    <mergeCell ref="O10:T10"/>
    <mergeCell ref="O12:U12"/>
    <mergeCell ref="O15:O16"/>
    <mergeCell ref="P15:Q15"/>
    <mergeCell ref="S16:T16"/>
    <mergeCell ref="V11:AA11"/>
    <mergeCell ref="AR24:AR26"/>
    <mergeCell ref="R15:T15"/>
    <mergeCell ref="O14:T14"/>
    <mergeCell ref="M30:AR30"/>
    <mergeCell ref="U14:U16"/>
    <mergeCell ref="AQ14:AQ16"/>
    <mergeCell ref="AR13:AR16"/>
    <mergeCell ref="L13:AQ13"/>
    <mergeCell ref="L14:L16"/>
    <mergeCell ref="M14:M16"/>
    <mergeCell ref="S17:T17"/>
    <mergeCell ref="T24:T25"/>
    <mergeCell ref="Z17:AA17"/>
    <mergeCell ref="Y24:Y25"/>
    <mergeCell ref="Z24:Z25"/>
    <mergeCell ref="V12:AB12"/>
    <mergeCell ref="V14:AA14"/>
    <mergeCell ref="AB14:AB16"/>
    <mergeCell ref="V15:V16"/>
    <mergeCell ref="W15:X15"/>
    <mergeCell ref="Y15:AA15"/>
    <mergeCell ref="Z16:AA1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J12:AP12"/>
    <mergeCell ref="AJ14:AO14"/>
    <mergeCell ref="AP14:AP16"/>
    <mergeCell ref="AJ15:AJ16"/>
    <mergeCell ref="AK15:AL15"/>
    <mergeCell ref="AM15:AO15"/>
    <mergeCell ref="AN16:AO16"/>
    <mergeCell ref="AN17:AO17"/>
    <mergeCell ref="AM24:AM25"/>
    <mergeCell ref="AN24:AN25"/>
    <mergeCell ref="AO24:AO25"/>
    <mergeCell ref="AP24:AP25"/>
  </mergeCells>
  <dataValidations count="10">
    <dataValidation allowBlank="1" sqref="KC27:KN28 TY27:UJ28 ADU27:AEF28 ANQ27:AOB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65559:KN65560 TY65559:UJ65560 ADU65559:AEF65560 ANQ65559:AOB65560 AXM65559:AXX65560 BHI65559:BHT65560 BRE65559:BRP65560 CBA65559:CBL65560 CKW65559:CLH65560 CUS65559:CVD65560 DEO65559:DEZ65560 DOK65559:DOV65560 DYG65559:DYR65560 EIC65559:EIN65560 ERY65559:ESJ65560 FBU65559:FCF65560 FLQ65559:FMB65560 FVM65559:FVX65560 GFI65559:GFT65560 GPE65559:GPP65560 GZA65559:GZL65560 HIW65559:HJH65560 HSS65559:HTD65560 ICO65559:ICZ65560 IMK65559:IMV65560 IWG65559:IWR65560 JGC65559:JGN65560 JPY65559:JQJ65560 JZU65559:KAF65560 KJQ65559:KKB65560 KTM65559:KTX65560 LDI65559:LDT65560 LNE65559:LNP65560 LXA65559:LXL65560 MGW65559:MHH65560 MQS65559:MRD65560 NAO65559:NAZ65560 NKK65559:NKV65560 NUG65559:NUR65560 OEC65559:OEN65560 ONY65559:OOJ65560 OXU65559:OYF65560 PHQ65559:PIB65560 PRM65559:PRX65560 QBI65559:QBT65560 QLE65559:QLP65560 QVA65559:QVL65560 REW65559:RFH65560 ROS65559:RPD65560 RYO65559:RYZ65560 SIK65559:SIV65560 SSG65559:SSR65560 TCC65559:TCN65560 TLY65559:TMJ65560 TVU65559:TWF65560 UFQ65559:UGB65560 UPM65559:UPX65560 UZI65559:UZT65560 VJE65559:VJP65560 VTA65559:VTL65560 WCW65559:WDH65560 WMS65559:WND65560 WWO65559:WWZ65560 KC131095:KN131096 TY131095:UJ131096 ADU131095:AEF131096 ANQ131095:AOB131096 AXM131095:AXX131096 BHI131095:BHT131096 BRE131095:BRP131096 CBA131095:CBL131096 CKW131095:CLH131096 CUS131095:CVD131096 DEO131095:DEZ131096 DOK131095:DOV131096 DYG131095:DYR131096 EIC131095:EIN131096 ERY131095:ESJ131096 FBU131095:FCF131096 FLQ131095:FMB131096 FVM131095:FVX131096 GFI131095:GFT131096 GPE131095:GPP131096 GZA131095:GZL131096 HIW131095:HJH131096 HSS131095:HTD131096 ICO131095:ICZ131096 IMK131095:IMV131096 IWG131095:IWR131096 JGC131095:JGN131096 JPY131095:JQJ131096 JZU131095:KAF131096 KJQ131095:KKB131096 KTM131095:KTX131096 LDI131095:LDT131096 LNE131095:LNP131096 LXA131095:LXL131096 MGW131095:MHH131096 MQS131095:MRD131096 NAO131095:NAZ131096 NKK131095:NKV131096 NUG131095:NUR131096 OEC131095:OEN131096 ONY131095:OOJ131096 OXU131095:OYF131096 PHQ131095:PIB131096 PRM131095:PRX131096 QBI131095:QBT131096 QLE131095:QLP131096 QVA131095:QVL131096 REW131095:RFH131096 ROS131095:RPD131096 RYO131095:RYZ131096 SIK131095:SIV131096 SSG131095:SSR131096 TCC131095:TCN131096 TLY131095:TMJ131096 TVU131095:TWF131096 UFQ131095:UGB131096 UPM131095:UPX131096 UZI131095:UZT131096 VJE131095:VJP131096 VTA131095:VTL131096 WCW131095:WDH131096 WMS131095:WND131096 WWO131095:WWZ131096 KC196631:KN196632 TY196631:UJ196632 ADU196631:AEF196632 ANQ196631:AOB196632 AXM196631:AXX196632 BHI196631:BHT196632 BRE196631:BRP196632 CBA196631:CBL196632 CKW196631:CLH196632 CUS196631:CVD196632 DEO196631:DEZ196632 DOK196631:DOV196632 DYG196631:DYR196632 EIC196631:EIN196632 ERY196631:ESJ196632 FBU196631:FCF196632 FLQ196631:FMB196632 FVM196631:FVX196632 GFI196631:GFT196632 GPE196631:GPP196632 GZA196631:GZL196632 HIW196631:HJH196632 HSS196631:HTD196632 ICO196631:ICZ196632 IMK196631:IMV196632 IWG196631:IWR196632 JGC196631:JGN196632 JPY196631:JQJ196632 JZU196631:KAF196632 KJQ196631:KKB196632 KTM196631:KTX196632 LDI196631:LDT196632 LNE196631:LNP196632 LXA196631:LXL196632 MGW196631:MHH196632 MQS196631:MRD196632 NAO196631:NAZ196632 NKK196631:NKV196632 NUG196631:NUR196632 OEC196631:OEN196632 ONY196631:OOJ196632 OXU196631:OYF196632 PHQ196631:PIB196632 PRM196631:PRX196632 QBI196631:QBT196632 QLE196631:QLP196632 QVA196631:QVL196632 REW196631:RFH196632 ROS196631:RPD196632 RYO196631:RYZ196632 SIK196631:SIV196632 SSG196631:SSR196632 TCC196631:TCN196632 TLY196631:TMJ196632 TVU196631:TWF196632 UFQ196631:UGB196632 UPM196631:UPX196632 UZI196631:UZT196632 VJE196631:VJP196632 VTA196631:VTL196632 WCW196631:WDH196632 WMS196631:WND196632 WWO196631:WWZ196632 KC262167:KN262168 TY262167:UJ262168 ADU262167:AEF262168 ANQ262167:AOB262168 AXM262167:AXX262168 BHI262167:BHT262168 BRE262167:BRP262168 CBA262167:CBL262168 CKW262167:CLH262168 CUS262167:CVD262168 DEO262167:DEZ262168 DOK262167:DOV262168 DYG262167:DYR262168 EIC262167:EIN262168 ERY262167:ESJ262168 FBU262167:FCF262168 FLQ262167:FMB262168 FVM262167:FVX262168 GFI262167:GFT262168 GPE262167:GPP262168 GZA262167:GZL262168 HIW262167:HJH262168 HSS262167:HTD262168 ICO262167:ICZ262168 IMK262167:IMV262168 IWG262167:IWR262168 JGC262167:JGN262168 JPY262167:JQJ262168 JZU262167:KAF262168 KJQ262167:KKB262168 KTM262167:KTX262168 LDI262167:LDT262168 LNE262167:LNP262168 LXA262167:LXL262168 MGW262167:MHH262168 MQS262167:MRD262168 NAO262167:NAZ262168 NKK262167:NKV262168 NUG262167:NUR262168 OEC262167:OEN262168 ONY262167:OOJ262168 OXU262167:OYF262168 PHQ262167:PIB262168 PRM262167:PRX262168 QBI262167:QBT262168 QLE262167:QLP262168 QVA262167:QVL262168 REW262167:RFH262168 ROS262167:RPD262168 RYO262167:RYZ262168 SIK262167:SIV262168 SSG262167:SSR262168 TCC262167:TCN262168 TLY262167:TMJ262168 TVU262167:TWF262168 UFQ262167:UGB262168 UPM262167:UPX262168 UZI262167:UZT262168 VJE262167:VJP262168 VTA262167:VTL262168 WCW262167:WDH262168 WMS262167:WND262168 WWO262167:WWZ262168 KC327703:KN327704 TY327703:UJ327704 ADU327703:AEF327704 ANQ327703:AOB327704 AXM327703:AXX327704 BHI327703:BHT327704 BRE327703:BRP327704 CBA327703:CBL327704 CKW327703:CLH327704 CUS327703:CVD327704 DEO327703:DEZ327704 DOK327703:DOV327704 DYG327703:DYR327704 EIC327703:EIN327704 ERY327703:ESJ327704 FBU327703:FCF327704 FLQ327703:FMB327704 FVM327703:FVX327704 GFI327703:GFT327704 GPE327703:GPP327704 GZA327703:GZL327704 HIW327703:HJH327704 HSS327703:HTD327704 ICO327703:ICZ327704 IMK327703:IMV327704 IWG327703:IWR327704 JGC327703:JGN327704 JPY327703:JQJ327704 JZU327703:KAF327704 KJQ327703:KKB327704 KTM327703:KTX327704 LDI327703:LDT327704 LNE327703:LNP327704 LXA327703:LXL327704 MGW327703:MHH327704 MQS327703:MRD327704 NAO327703:NAZ327704 NKK327703:NKV327704 NUG327703:NUR327704 OEC327703:OEN327704 ONY327703:OOJ327704 OXU327703:OYF327704 PHQ327703:PIB327704 PRM327703:PRX327704 QBI327703:QBT327704 QLE327703:QLP327704 QVA327703:QVL327704 REW327703:RFH327704 ROS327703:RPD327704 RYO327703:RYZ327704 SIK327703:SIV327704 SSG327703:SSR327704 TCC327703:TCN327704 TLY327703:TMJ327704 TVU327703:TWF327704 UFQ327703:UGB327704 UPM327703:UPX327704 UZI327703:UZT327704 VJE327703:VJP327704 VTA327703:VTL327704 WCW327703:WDH327704 WMS327703:WND327704 WWO327703:WWZ327704 KC393239:KN393240 TY393239:UJ393240 ADU393239:AEF393240 ANQ393239:AOB393240 AXM393239:AXX393240 BHI393239:BHT393240 BRE393239:BRP393240 CBA393239:CBL393240 CKW393239:CLH393240 CUS393239:CVD393240 DEO393239:DEZ393240 DOK393239:DOV393240 DYG393239:DYR393240 EIC393239:EIN393240 ERY393239:ESJ393240 FBU393239:FCF393240 FLQ393239:FMB393240 FVM393239:FVX393240 GFI393239:GFT393240 GPE393239:GPP393240 GZA393239:GZL393240 HIW393239:HJH393240 HSS393239:HTD393240 ICO393239:ICZ393240 IMK393239:IMV393240 IWG393239:IWR393240 JGC393239:JGN393240 JPY393239:JQJ393240 JZU393239:KAF393240 KJQ393239:KKB393240 KTM393239:KTX393240 LDI393239:LDT393240 LNE393239:LNP393240 LXA393239:LXL393240 MGW393239:MHH393240 MQS393239:MRD393240 NAO393239:NAZ393240 NKK393239:NKV393240 NUG393239:NUR393240 OEC393239:OEN393240 ONY393239:OOJ393240 OXU393239:OYF393240 PHQ393239:PIB393240 PRM393239:PRX393240 QBI393239:QBT393240 QLE393239:QLP393240 QVA393239:QVL393240 REW393239:RFH393240 ROS393239:RPD393240 RYO393239:RYZ393240 SIK393239:SIV393240 SSG393239:SSR393240 TCC393239:TCN393240 TLY393239:TMJ393240 TVU393239:TWF393240 UFQ393239:UGB393240 UPM393239:UPX393240 UZI393239:UZT393240 VJE393239:VJP393240 VTA393239:VTL393240 WCW393239:WDH393240 WMS393239:WND393240 WWO393239:WWZ393240 KC458775:KN458776 TY458775:UJ458776 ADU458775:AEF458776 ANQ458775:AOB458776 AXM458775:AXX458776 BHI458775:BHT458776 BRE458775:BRP458776 CBA458775:CBL458776 CKW458775:CLH458776 CUS458775:CVD458776 DEO458775:DEZ458776 DOK458775:DOV458776 DYG458775:DYR458776 EIC458775:EIN458776 ERY458775:ESJ458776 FBU458775:FCF458776 FLQ458775:FMB458776 FVM458775:FVX458776 GFI458775:GFT458776 GPE458775:GPP458776 GZA458775:GZL458776 HIW458775:HJH458776 HSS458775:HTD458776 ICO458775:ICZ458776 IMK458775:IMV458776 IWG458775:IWR458776 JGC458775:JGN458776 JPY458775:JQJ458776 JZU458775:KAF458776 KJQ458775:KKB458776 KTM458775:KTX458776 LDI458775:LDT458776 LNE458775:LNP458776 LXA458775:LXL458776 MGW458775:MHH458776 MQS458775:MRD458776 NAO458775:NAZ458776 NKK458775:NKV458776 NUG458775:NUR458776 OEC458775:OEN458776 ONY458775:OOJ458776 OXU458775:OYF458776 PHQ458775:PIB458776 PRM458775:PRX458776 QBI458775:QBT458776 QLE458775:QLP458776 QVA458775:QVL458776 REW458775:RFH458776 ROS458775:RPD458776 RYO458775:RYZ458776 SIK458775:SIV458776 SSG458775:SSR458776 TCC458775:TCN458776 TLY458775:TMJ458776 TVU458775:TWF458776 UFQ458775:UGB458776 UPM458775:UPX458776 UZI458775:UZT458776 VJE458775:VJP458776 VTA458775:VTL458776 WCW458775:WDH458776 WMS458775:WND458776 WWO458775:WWZ458776 KC524311:KN524312 TY524311:UJ524312 ADU524311:AEF524312 ANQ524311:AOB524312 AXM524311:AXX524312 BHI524311:BHT524312 BRE524311:BRP524312 CBA524311:CBL524312 CKW524311:CLH524312 CUS524311:CVD524312 DEO524311:DEZ524312 DOK524311:DOV524312 DYG524311:DYR524312 EIC524311:EIN524312 ERY524311:ESJ524312 FBU524311:FCF524312 FLQ524311:FMB524312 FVM524311:FVX524312 GFI524311:GFT524312 GPE524311:GPP524312 GZA524311:GZL524312 HIW524311:HJH524312 HSS524311:HTD524312 ICO524311:ICZ524312 IMK524311:IMV524312 IWG524311:IWR524312 JGC524311:JGN524312 JPY524311:JQJ524312 JZU524311:KAF524312 KJQ524311:KKB524312 KTM524311:KTX524312 LDI524311:LDT524312 LNE524311:LNP524312 LXA524311:LXL524312 MGW524311:MHH524312 MQS524311:MRD524312 NAO524311:NAZ524312 NKK524311:NKV524312 NUG524311:NUR524312 OEC524311:OEN524312 ONY524311:OOJ524312 OXU524311:OYF524312 PHQ524311:PIB524312 PRM524311:PRX524312 QBI524311:QBT524312 QLE524311:QLP524312 QVA524311:QVL524312 REW524311:RFH524312 ROS524311:RPD524312 RYO524311:RYZ524312 SIK524311:SIV524312 SSG524311:SSR524312 TCC524311:TCN524312 TLY524311:TMJ524312 TVU524311:TWF524312 UFQ524311:UGB524312 UPM524311:UPX524312 UZI524311:UZT524312 VJE524311:VJP524312 VTA524311:VTL524312 WCW524311:WDH524312 WMS524311:WND524312 WWO524311:WWZ524312 KC589847:KN589848 TY589847:UJ589848 ADU589847:AEF589848 ANQ589847:AOB589848 AXM589847:AXX589848 BHI589847:BHT589848 BRE589847:BRP589848 CBA589847:CBL589848 CKW589847:CLH589848 CUS589847:CVD589848 DEO589847:DEZ589848 DOK589847:DOV589848 DYG589847:DYR589848 EIC589847:EIN589848 ERY589847:ESJ589848 FBU589847:FCF589848 FLQ589847:FMB589848 FVM589847:FVX589848 GFI589847:GFT589848 GPE589847:GPP589848 GZA589847:GZL589848 HIW589847:HJH589848 HSS589847:HTD589848 ICO589847:ICZ589848 IMK589847:IMV589848 IWG589847:IWR589848 JGC589847:JGN589848 JPY589847:JQJ589848 JZU589847:KAF589848 KJQ589847:KKB589848 KTM589847:KTX589848 LDI589847:LDT589848 LNE589847:LNP589848 LXA589847:LXL589848 MGW589847:MHH589848 MQS589847:MRD589848 NAO589847:NAZ589848 NKK589847:NKV589848 NUG589847:NUR589848 OEC589847:OEN589848 ONY589847:OOJ589848 OXU589847:OYF589848 PHQ589847:PIB589848 PRM589847:PRX589848 QBI589847:QBT589848 QLE589847:QLP589848 QVA589847:QVL589848 REW589847:RFH589848 ROS589847:RPD589848 RYO589847:RYZ589848 SIK589847:SIV589848 SSG589847:SSR589848 TCC589847:TCN589848 TLY589847:TMJ589848 TVU589847:TWF589848 UFQ589847:UGB589848 UPM589847:UPX589848 UZI589847:UZT589848 VJE589847:VJP589848 VTA589847:VTL589848 WCW589847:WDH589848 WMS589847:WND589848 WWO589847:WWZ589848 KC655383:KN655384 TY655383:UJ655384 ADU655383:AEF655384 ANQ655383:AOB655384 AXM655383:AXX655384 BHI655383:BHT655384 BRE655383:BRP655384 CBA655383:CBL655384 CKW655383:CLH655384 CUS655383:CVD655384 DEO655383:DEZ655384 DOK655383:DOV655384 DYG655383:DYR655384 EIC655383:EIN655384 ERY655383:ESJ655384 FBU655383:FCF655384 FLQ655383:FMB655384 FVM655383:FVX655384 GFI655383:GFT655384 GPE655383:GPP655384 GZA655383:GZL655384 HIW655383:HJH655384 HSS655383:HTD655384 ICO655383:ICZ655384 IMK655383:IMV655384 IWG655383:IWR655384 JGC655383:JGN655384 JPY655383:JQJ655384 JZU655383:KAF655384 KJQ655383:KKB655384 KTM655383:KTX655384 LDI655383:LDT655384 LNE655383:LNP655384 LXA655383:LXL655384 MGW655383:MHH655384 MQS655383:MRD655384 NAO655383:NAZ655384 NKK655383:NKV655384 NUG655383:NUR655384 OEC655383:OEN655384 ONY655383:OOJ655384 OXU655383:OYF655384 PHQ655383:PIB655384 PRM655383:PRX655384 QBI655383:QBT655384 QLE655383:QLP655384 QVA655383:QVL655384 REW655383:RFH655384 ROS655383:RPD655384 RYO655383:RYZ655384 SIK655383:SIV655384 SSG655383:SSR655384 TCC655383:TCN655384 TLY655383:TMJ655384 TVU655383:TWF655384 UFQ655383:UGB655384 UPM655383:UPX655384 UZI655383:UZT655384 VJE655383:VJP655384 VTA655383:VTL655384 WCW655383:WDH655384 WMS655383:WND655384 WWO655383:WWZ655384 KC720919:KN720920 TY720919:UJ720920 ADU720919:AEF720920 ANQ720919:AOB720920 AXM720919:AXX720920 BHI720919:BHT720920 BRE720919:BRP720920 CBA720919:CBL720920 CKW720919:CLH720920 CUS720919:CVD720920 DEO720919:DEZ720920 DOK720919:DOV720920 DYG720919:DYR720920 EIC720919:EIN720920 ERY720919:ESJ720920 FBU720919:FCF720920 FLQ720919:FMB720920 FVM720919:FVX720920 GFI720919:GFT720920 GPE720919:GPP720920 GZA720919:GZL720920 HIW720919:HJH720920 HSS720919:HTD720920 ICO720919:ICZ720920 IMK720919:IMV720920 IWG720919:IWR720920 JGC720919:JGN720920 JPY720919:JQJ720920 JZU720919:KAF720920 KJQ720919:KKB720920 KTM720919:KTX720920 LDI720919:LDT720920 LNE720919:LNP720920 LXA720919:LXL720920 MGW720919:MHH720920 MQS720919:MRD720920 NAO720919:NAZ720920 NKK720919:NKV720920 NUG720919:NUR720920 OEC720919:OEN720920 ONY720919:OOJ720920 OXU720919:OYF720920 PHQ720919:PIB720920 PRM720919:PRX720920 QBI720919:QBT720920 QLE720919:QLP720920 QVA720919:QVL720920 REW720919:RFH720920 ROS720919:RPD720920 RYO720919:RYZ720920 SIK720919:SIV720920 SSG720919:SSR720920 TCC720919:TCN720920 TLY720919:TMJ720920 TVU720919:TWF720920 UFQ720919:UGB720920 UPM720919:UPX720920 UZI720919:UZT720920 VJE720919:VJP720920 VTA720919:VTL720920 WCW720919:WDH720920 WMS720919:WND720920 WWO720919:WWZ720920 KC786455:KN786456 TY786455:UJ786456 ADU786455:AEF786456 ANQ786455:AOB786456 AXM786455:AXX786456 BHI786455:BHT786456 BRE786455:BRP786456 CBA786455:CBL786456 CKW786455:CLH786456 CUS786455:CVD786456 DEO786455:DEZ786456 DOK786455:DOV786456 DYG786455:DYR786456 EIC786455:EIN786456 ERY786455:ESJ786456 FBU786455:FCF786456 FLQ786455:FMB786456 FVM786455:FVX786456 GFI786455:GFT786456 GPE786455:GPP786456 GZA786455:GZL786456 HIW786455:HJH786456 HSS786455:HTD786456 ICO786455:ICZ786456 IMK786455:IMV786456 IWG786455:IWR786456 JGC786455:JGN786456 JPY786455:JQJ786456 JZU786455:KAF786456 KJQ786455:KKB786456 KTM786455:KTX786456 LDI786455:LDT786456 LNE786455:LNP786456 LXA786455:LXL786456 MGW786455:MHH786456 MQS786455:MRD786456 NAO786455:NAZ786456 NKK786455:NKV786456 NUG786455:NUR786456 OEC786455:OEN786456 ONY786455:OOJ786456 OXU786455:OYF786456 PHQ786455:PIB786456 PRM786455:PRX786456 QBI786455:QBT786456 QLE786455:QLP786456 QVA786455:QVL786456 REW786455:RFH786456 ROS786455:RPD786456 RYO786455:RYZ786456 SIK786455:SIV786456 SSG786455:SSR786456 TCC786455:TCN786456 TLY786455:TMJ786456 TVU786455:TWF786456 UFQ786455:UGB786456 UPM786455:UPX786456 UZI786455:UZT786456 VJE786455:VJP786456 VTA786455:VTL786456 WCW786455:WDH786456 WMS786455:WND786456 WWO786455:WWZ786456 KC851991:KN851992 TY851991:UJ851992 ADU851991:AEF851992 ANQ851991:AOB851992 AXM851991:AXX851992 BHI851991:BHT851992 BRE851991:BRP851992 CBA851991:CBL851992 CKW851991:CLH851992 CUS851991:CVD851992 DEO851991:DEZ851992 DOK851991:DOV851992 DYG851991:DYR851992 EIC851991:EIN851992 ERY851991:ESJ851992 FBU851991:FCF851992 FLQ851991:FMB851992 FVM851991:FVX851992 GFI851991:GFT851992 GPE851991:GPP851992 GZA851991:GZL851992 HIW851991:HJH851992 HSS851991:HTD851992 ICO851991:ICZ851992 IMK851991:IMV851992 IWG851991:IWR851992 JGC851991:JGN851992 JPY851991:JQJ851992 JZU851991:KAF851992 KJQ851991:KKB851992 KTM851991:KTX851992 LDI851991:LDT851992 LNE851991:LNP851992 LXA851991:LXL851992 MGW851991:MHH851992 MQS851991:MRD851992 NAO851991:NAZ851992 NKK851991:NKV851992 NUG851991:NUR851992 OEC851991:OEN851992 ONY851991:OOJ851992 OXU851991:OYF851992 PHQ851991:PIB851992 PRM851991:PRX851992 QBI851991:QBT851992 QLE851991:QLP851992 QVA851991:QVL851992 REW851991:RFH851992 ROS851991:RPD851992 RYO851991:RYZ851992 SIK851991:SIV851992 SSG851991:SSR851992 TCC851991:TCN851992 TLY851991:TMJ851992 TVU851991:TWF851992 UFQ851991:UGB851992 UPM851991:UPX851992 UZI851991:UZT851992 VJE851991:VJP851992 VTA851991:VTL851992 WCW851991:WDH851992 WMS851991:WND851992 WWO851991:WWZ851992 KC917527:KN917528 TY917527:UJ917528 ADU917527:AEF917528 ANQ917527:AOB917528 AXM917527:AXX917528 BHI917527:BHT917528 BRE917527:BRP917528 CBA917527:CBL917528 CKW917527:CLH917528 CUS917527:CVD917528 DEO917527:DEZ917528 DOK917527:DOV917528 DYG917527:DYR917528 EIC917527:EIN917528 ERY917527:ESJ917528 FBU917527:FCF917528 FLQ917527:FMB917528 FVM917527:FVX917528 GFI917527:GFT917528 GPE917527:GPP917528 GZA917527:GZL917528 HIW917527:HJH917528 HSS917527:HTD917528 ICO917527:ICZ917528 IMK917527:IMV917528 IWG917527:IWR917528 JGC917527:JGN917528 JPY917527:JQJ917528 JZU917527:KAF917528 KJQ917527:KKB917528 KTM917527:KTX917528 LDI917527:LDT917528 LNE917527:LNP917528 LXA917527:LXL917528 MGW917527:MHH917528 MQS917527:MRD917528 NAO917527:NAZ917528 NKK917527:NKV917528 NUG917527:NUR917528 OEC917527:OEN917528 ONY917527:OOJ917528 OXU917527:OYF917528 PHQ917527:PIB917528 PRM917527:PRX917528 QBI917527:QBT917528 QLE917527:QLP917528 QVA917527:QVL917528 REW917527:RFH917528 ROS917527:RPD917528 RYO917527:RYZ917528 SIK917527:SIV917528 SSG917527:SSR917528 TCC917527:TCN917528 TLY917527:TMJ917528 TVU917527:TWF917528 UFQ917527:UGB917528 UPM917527:UPX917528 UZI917527:UZT917528 VJE917527:VJP917528 VTA917527:VTL917528 WCW917527:WDH917528 WMS917527:WND917528 WWO917527:WWZ917528 WWO983063:WWZ983064 KC983063:KN983064 TY983063:UJ983064 ADU983063:AEF983064 ANQ983063:AOB983064 AXM983063:AXX983064 BHI983063:BHT983064 BRE983063:BRP983064 CBA983063:CBL983064 CKW983063:CLH983064 CUS983063:CVD983064 DEO983063:DEZ983064 DOK983063:DOV983064 DYG983063:DYR983064 EIC983063:EIN983064 ERY983063:ESJ983064 FBU983063:FCF983064 FLQ983063:FMB983064 FVM983063:FVX983064 GFI983063:GFT983064 GPE983063:GPP983064 GZA983063:GZL983064 HIW983063:HJH983064 HSS983063:HTD983064 ICO983063:ICZ983064 IMK983063:IMV983064 IWG983063:IWR983064 JGC983063:JGN983064 JPY983063:JQJ983064 JZU983063:KAF983064 KJQ983063:KKB983064 KTM983063:KTX983064 LDI983063:LDT983064 LNE983063:LNP983064 LXA983063:LXL983064 MGW983063:MHH983064 MQS983063:MRD983064 NAO983063:NAZ983064 NKK983063:NKV983064 NUG983063:NUR983064 OEC983063:OEN983064 ONY983063:OOJ983064 OXU983063:OYF983064 PHQ983063:PIB983064 PRM983063:PRX983064 QBI983063:QBT983064 QLE983063:QLP983064 QVA983063:QVL983064 REW983063:RFH983064 ROS983063:RPD983064 RYO983063:RYZ983064 SIK983063:SIV983064 SSG983063:SSR983064 TCC983063:TCN983064 TLY983063:TMJ983064 TVU983063:TWF983064 UFQ983063:UGB983064 UPM983063:UPX983064 UZI983063:UZT983064 VJE983063:VJP983064 VTA983063:VTL983064 WCW983063:WDH983064 WMS983063:WND983064 AR27:AR28 L983063:AR983064 L917527:AR917528 L851991:AR851992 L786455:AR786456 L720919:AR720920 L655383:AR655384 L589847:AR589848 L524311:AR524312 L458775:AR458776 L393239:AR393240 L327703:AR327704 L262167:AR262168 L196631:AR196632 L131095:AR131096 L65559:AR65560" xr:uid="{00000000-0002-0000-1300-000000000000}"/>
    <dataValidation allowBlank="1" prompt="Для выбора выполните двойной щелчок левой клавиши мыши по соответствующей ячейке." sqref="KC65561:KN65564 TY65561:UJ65564 ADU65561:AEF65564 ANQ65561:AOB65564 AXM65561:AXX65564 BHI65561:BHT65564 BRE65561:BRP65564 CBA65561:CBL65564 CKW65561:CLH65564 CUS65561:CVD65564 DEO65561:DEZ65564 DOK65561:DOV65564 DYG65561:DYR65564 EIC65561:EIN65564 ERY65561:ESJ65564 FBU65561:FCF65564 FLQ65561:FMB65564 FVM65561:FVX65564 GFI65561:GFT65564 GPE65561:GPP65564 GZA65561:GZL65564 HIW65561:HJH65564 HSS65561:HTD65564 ICO65561:ICZ65564 IMK65561:IMV65564 IWG65561:IWR65564 JGC65561:JGN65564 JPY65561:JQJ65564 JZU65561:KAF65564 KJQ65561:KKB65564 KTM65561:KTX65564 LDI65561:LDT65564 LNE65561:LNP65564 LXA65561:LXL65564 MGW65561:MHH65564 MQS65561:MRD65564 NAO65561:NAZ65564 NKK65561:NKV65564 NUG65561:NUR65564 OEC65561:OEN65564 ONY65561:OOJ65564 OXU65561:OYF65564 PHQ65561:PIB65564 PRM65561:PRX65564 QBI65561:QBT65564 QLE65561:QLP65564 QVA65561:QVL65564 REW65561:RFH65564 ROS65561:RPD65564 RYO65561:RYZ65564 SIK65561:SIV65564 SSG65561:SSR65564 TCC65561:TCN65564 TLY65561:TMJ65564 TVU65561:TWF65564 UFQ65561:UGB65564 UPM65561:UPX65564 UZI65561:UZT65564 VJE65561:VJP65564 VTA65561:VTL65564 WCW65561:WDH65564 WMS65561:WND65564 WWO65561:WWZ65564 KC131097:KN131100 TY131097:UJ131100 ADU131097:AEF131100 ANQ131097:AOB131100 AXM131097:AXX131100 BHI131097:BHT131100 BRE131097:BRP131100 CBA131097:CBL131100 CKW131097:CLH131100 CUS131097:CVD131100 DEO131097:DEZ131100 DOK131097:DOV131100 DYG131097:DYR131100 EIC131097:EIN131100 ERY131097:ESJ131100 FBU131097:FCF131100 FLQ131097:FMB131100 FVM131097:FVX131100 GFI131097:GFT131100 GPE131097:GPP131100 GZA131097:GZL131100 HIW131097:HJH131100 HSS131097:HTD131100 ICO131097:ICZ131100 IMK131097:IMV131100 IWG131097:IWR131100 JGC131097:JGN131100 JPY131097:JQJ131100 JZU131097:KAF131100 KJQ131097:KKB131100 KTM131097:KTX131100 LDI131097:LDT131100 LNE131097:LNP131100 LXA131097:LXL131100 MGW131097:MHH131100 MQS131097:MRD131100 NAO131097:NAZ131100 NKK131097:NKV131100 NUG131097:NUR131100 OEC131097:OEN131100 ONY131097:OOJ131100 OXU131097:OYF131100 PHQ131097:PIB131100 PRM131097:PRX131100 QBI131097:QBT131100 QLE131097:QLP131100 QVA131097:QVL131100 REW131097:RFH131100 ROS131097:RPD131100 RYO131097:RYZ131100 SIK131097:SIV131100 SSG131097:SSR131100 TCC131097:TCN131100 TLY131097:TMJ131100 TVU131097:TWF131100 UFQ131097:UGB131100 UPM131097:UPX131100 UZI131097:UZT131100 VJE131097:VJP131100 VTA131097:VTL131100 WCW131097:WDH131100 WMS131097:WND131100 WWO131097:WWZ131100 KC196633:KN196636 TY196633:UJ196636 ADU196633:AEF196636 ANQ196633:AOB196636 AXM196633:AXX196636 BHI196633:BHT196636 BRE196633:BRP196636 CBA196633:CBL196636 CKW196633:CLH196636 CUS196633:CVD196636 DEO196633:DEZ196636 DOK196633:DOV196636 DYG196633:DYR196636 EIC196633:EIN196636 ERY196633:ESJ196636 FBU196633:FCF196636 FLQ196633:FMB196636 FVM196633:FVX196636 GFI196633:GFT196636 GPE196633:GPP196636 GZA196633:GZL196636 HIW196633:HJH196636 HSS196633:HTD196636 ICO196633:ICZ196636 IMK196633:IMV196636 IWG196633:IWR196636 JGC196633:JGN196636 JPY196633:JQJ196636 JZU196633:KAF196636 KJQ196633:KKB196636 KTM196633:KTX196636 LDI196633:LDT196636 LNE196633:LNP196636 LXA196633:LXL196636 MGW196633:MHH196636 MQS196633:MRD196636 NAO196633:NAZ196636 NKK196633:NKV196636 NUG196633:NUR196636 OEC196633:OEN196636 ONY196633:OOJ196636 OXU196633:OYF196636 PHQ196633:PIB196636 PRM196633:PRX196636 QBI196633:QBT196636 QLE196633:QLP196636 QVA196633:QVL196636 REW196633:RFH196636 ROS196633:RPD196636 RYO196633:RYZ196636 SIK196633:SIV196636 SSG196633:SSR196636 TCC196633:TCN196636 TLY196633:TMJ196636 TVU196633:TWF196636 UFQ196633:UGB196636 UPM196633:UPX196636 UZI196633:UZT196636 VJE196633:VJP196636 VTA196633:VTL196636 WCW196633:WDH196636 WMS196633:WND196636 WWO196633:WWZ196636 KC262169:KN262172 TY262169:UJ262172 ADU262169:AEF262172 ANQ262169:AOB262172 AXM262169:AXX262172 BHI262169:BHT262172 BRE262169:BRP262172 CBA262169:CBL262172 CKW262169:CLH262172 CUS262169:CVD262172 DEO262169:DEZ262172 DOK262169:DOV262172 DYG262169:DYR262172 EIC262169:EIN262172 ERY262169:ESJ262172 FBU262169:FCF262172 FLQ262169:FMB262172 FVM262169:FVX262172 GFI262169:GFT262172 GPE262169:GPP262172 GZA262169:GZL262172 HIW262169:HJH262172 HSS262169:HTD262172 ICO262169:ICZ262172 IMK262169:IMV262172 IWG262169:IWR262172 JGC262169:JGN262172 JPY262169:JQJ262172 JZU262169:KAF262172 KJQ262169:KKB262172 KTM262169:KTX262172 LDI262169:LDT262172 LNE262169:LNP262172 LXA262169:LXL262172 MGW262169:MHH262172 MQS262169:MRD262172 NAO262169:NAZ262172 NKK262169:NKV262172 NUG262169:NUR262172 OEC262169:OEN262172 ONY262169:OOJ262172 OXU262169:OYF262172 PHQ262169:PIB262172 PRM262169:PRX262172 QBI262169:QBT262172 QLE262169:QLP262172 QVA262169:QVL262172 REW262169:RFH262172 ROS262169:RPD262172 RYO262169:RYZ262172 SIK262169:SIV262172 SSG262169:SSR262172 TCC262169:TCN262172 TLY262169:TMJ262172 TVU262169:TWF262172 UFQ262169:UGB262172 UPM262169:UPX262172 UZI262169:UZT262172 VJE262169:VJP262172 VTA262169:VTL262172 WCW262169:WDH262172 WMS262169:WND262172 WWO262169:WWZ262172 KC327705:KN327708 TY327705:UJ327708 ADU327705:AEF327708 ANQ327705:AOB327708 AXM327705:AXX327708 BHI327705:BHT327708 BRE327705:BRP327708 CBA327705:CBL327708 CKW327705:CLH327708 CUS327705:CVD327708 DEO327705:DEZ327708 DOK327705:DOV327708 DYG327705:DYR327708 EIC327705:EIN327708 ERY327705:ESJ327708 FBU327705:FCF327708 FLQ327705:FMB327708 FVM327705:FVX327708 GFI327705:GFT327708 GPE327705:GPP327708 GZA327705:GZL327708 HIW327705:HJH327708 HSS327705:HTD327708 ICO327705:ICZ327708 IMK327705:IMV327708 IWG327705:IWR327708 JGC327705:JGN327708 JPY327705:JQJ327708 JZU327705:KAF327708 KJQ327705:KKB327708 KTM327705:KTX327708 LDI327705:LDT327708 LNE327705:LNP327708 LXA327705:LXL327708 MGW327705:MHH327708 MQS327705:MRD327708 NAO327705:NAZ327708 NKK327705:NKV327708 NUG327705:NUR327708 OEC327705:OEN327708 ONY327705:OOJ327708 OXU327705:OYF327708 PHQ327705:PIB327708 PRM327705:PRX327708 QBI327705:QBT327708 QLE327705:QLP327708 QVA327705:QVL327708 REW327705:RFH327708 ROS327705:RPD327708 RYO327705:RYZ327708 SIK327705:SIV327708 SSG327705:SSR327708 TCC327705:TCN327708 TLY327705:TMJ327708 TVU327705:TWF327708 UFQ327705:UGB327708 UPM327705:UPX327708 UZI327705:UZT327708 VJE327705:VJP327708 VTA327705:VTL327708 WCW327705:WDH327708 WMS327705:WND327708 WWO327705:WWZ327708 KC393241:KN393244 TY393241:UJ393244 ADU393241:AEF393244 ANQ393241:AOB393244 AXM393241:AXX393244 BHI393241:BHT393244 BRE393241:BRP393244 CBA393241:CBL393244 CKW393241:CLH393244 CUS393241:CVD393244 DEO393241:DEZ393244 DOK393241:DOV393244 DYG393241:DYR393244 EIC393241:EIN393244 ERY393241:ESJ393244 FBU393241:FCF393244 FLQ393241:FMB393244 FVM393241:FVX393244 GFI393241:GFT393244 GPE393241:GPP393244 GZA393241:GZL393244 HIW393241:HJH393244 HSS393241:HTD393244 ICO393241:ICZ393244 IMK393241:IMV393244 IWG393241:IWR393244 JGC393241:JGN393244 JPY393241:JQJ393244 JZU393241:KAF393244 KJQ393241:KKB393244 KTM393241:KTX393244 LDI393241:LDT393244 LNE393241:LNP393244 LXA393241:LXL393244 MGW393241:MHH393244 MQS393241:MRD393244 NAO393241:NAZ393244 NKK393241:NKV393244 NUG393241:NUR393244 OEC393241:OEN393244 ONY393241:OOJ393244 OXU393241:OYF393244 PHQ393241:PIB393244 PRM393241:PRX393244 QBI393241:QBT393244 QLE393241:QLP393244 QVA393241:QVL393244 REW393241:RFH393244 ROS393241:RPD393244 RYO393241:RYZ393244 SIK393241:SIV393244 SSG393241:SSR393244 TCC393241:TCN393244 TLY393241:TMJ393244 TVU393241:TWF393244 UFQ393241:UGB393244 UPM393241:UPX393244 UZI393241:UZT393244 VJE393241:VJP393244 VTA393241:VTL393244 WCW393241:WDH393244 WMS393241:WND393244 WWO393241:WWZ393244 KC458777:KN458780 TY458777:UJ458780 ADU458777:AEF458780 ANQ458777:AOB458780 AXM458777:AXX458780 BHI458777:BHT458780 BRE458777:BRP458780 CBA458777:CBL458780 CKW458777:CLH458780 CUS458777:CVD458780 DEO458777:DEZ458780 DOK458777:DOV458780 DYG458777:DYR458780 EIC458777:EIN458780 ERY458777:ESJ458780 FBU458777:FCF458780 FLQ458777:FMB458780 FVM458777:FVX458780 GFI458777:GFT458780 GPE458777:GPP458780 GZA458777:GZL458780 HIW458777:HJH458780 HSS458777:HTD458780 ICO458777:ICZ458780 IMK458777:IMV458780 IWG458777:IWR458780 JGC458777:JGN458780 JPY458777:JQJ458780 JZU458777:KAF458780 KJQ458777:KKB458780 KTM458777:KTX458780 LDI458777:LDT458780 LNE458777:LNP458780 LXA458777:LXL458780 MGW458777:MHH458780 MQS458777:MRD458780 NAO458777:NAZ458780 NKK458777:NKV458780 NUG458777:NUR458780 OEC458777:OEN458780 ONY458777:OOJ458780 OXU458777:OYF458780 PHQ458777:PIB458780 PRM458777:PRX458780 QBI458777:QBT458780 QLE458777:QLP458780 QVA458777:QVL458780 REW458777:RFH458780 ROS458777:RPD458780 RYO458777:RYZ458780 SIK458777:SIV458780 SSG458777:SSR458780 TCC458777:TCN458780 TLY458777:TMJ458780 TVU458777:TWF458780 UFQ458777:UGB458780 UPM458777:UPX458780 UZI458777:UZT458780 VJE458777:VJP458780 VTA458777:VTL458780 WCW458777:WDH458780 WMS458777:WND458780 WWO458777:WWZ458780 KC524313:KN524316 TY524313:UJ524316 ADU524313:AEF524316 ANQ524313:AOB524316 AXM524313:AXX524316 BHI524313:BHT524316 BRE524313:BRP524316 CBA524313:CBL524316 CKW524313:CLH524316 CUS524313:CVD524316 DEO524313:DEZ524316 DOK524313:DOV524316 DYG524313:DYR524316 EIC524313:EIN524316 ERY524313:ESJ524316 FBU524313:FCF524316 FLQ524313:FMB524316 FVM524313:FVX524316 GFI524313:GFT524316 GPE524313:GPP524316 GZA524313:GZL524316 HIW524313:HJH524316 HSS524313:HTD524316 ICO524313:ICZ524316 IMK524313:IMV524316 IWG524313:IWR524316 JGC524313:JGN524316 JPY524313:JQJ524316 JZU524313:KAF524316 KJQ524313:KKB524316 KTM524313:KTX524316 LDI524313:LDT524316 LNE524313:LNP524316 LXA524313:LXL524316 MGW524313:MHH524316 MQS524313:MRD524316 NAO524313:NAZ524316 NKK524313:NKV524316 NUG524313:NUR524316 OEC524313:OEN524316 ONY524313:OOJ524316 OXU524313:OYF524316 PHQ524313:PIB524316 PRM524313:PRX524316 QBI524313:QBT524316 QLE524313:QLP524316 QVA524313:QVL524316 REW524313:RFH524316 ROS524313:RPD524316 RYO524313:RYZ524316 SIK524313:SIV524316 SSG524313:SSR524316 TCC524313:TCN524316 TLY524313:TMJ524316 TVU524313:TWF524316 UFQ524313:UGB524316 UPM524313:UPX524316 UZI524313:UZT524316 VJE524313:VJP524316 VTA524313:VTL524316 WCW524313:WDH524316 WMS524313:WND524316 WWO524313:WWZ524316 KC589849:KN589852 TY589849:UJ589852 ADU589849:AEF589852 ANQ589849:AOB589852 AXM589849:AXX589852 BHI589849:BHT589852 BRE589849:BRP589852 CBA589849:CBL589852 CKW589849:CLH589852 CUS589849:CVD589852 DEO589849:DEZ589852 DOK589849:DOV589852 DYG589849:DYR589852 EIC589849:EIN589852 ERY589849:ESJ589852 FBU589849:FCF589852 FLQ589849:FMB589852 FVM589849:FVX589852 GFI589849:GFT589852 GPE589849:GPP589852 GZA589849:GZL589852 HIW589849:HJH589852 HSS589849:HTD589852 ICO589849:ICZ589852 IMK589849:IMV589852 IWG589849:IWR589852 JGC589849:JGN589852 JPY589849:JQJ589852 JZU589849:KAF589852 KJQ589849:KKB589852 KTM589849:KTX589852 LDI589849:LDT589852 LNE589849:LNP589852 LXA589849:LXL589852 MGW589849:MHH589852 MQS589849:MRD589852 NAO589849:NAZ589852 NKK589849:NKV589852 NUG589849:NUR589852 OEC589849:OEN589852 ONY589849:OOJ589852 OXU589849:OYF589852 PHQ589849:PIB589852 PRM589849:PRX589852 QBI589849:QBT589852 QLE589849:QLP589852 QVA589849:QVL589852 REW589849:RFH589852 ROS589849:RPD589852 RYO589849:RYZ589852 SIK589849:SIV589852 SSG589849:SSR589852 TCC589849:TCN589852 TLY589849:TMJ589852 TVU589849:TWF589852 UFQ589849:UGB589852 UPM589849:UPX589852 UZI589849:UZT589852 VJE589849:VJP589852 VTA589849:VTL589852 WCW589849:WDH589852 WMS589849:WND589852 WWO589849:WWZ589852 KC655385:KN655388 TY655385:UJ655388 ADU655385:AEF655388 ANQ655385:AOB655388 AXM655385:AXX655388 BHI655385:BHT655388 BRE655385:BRP655388 CBA655385:CBL655388 CKW655385:CLH655388 CUS655385:CVD655388 DEO655385:DEZ655388 DOK655385:DOV655388 DYG655385:DYR655388 EIC655385:EIN655388 ERY655385:ESJ655388 FBU655385:FCF655388 FLQ655385:FMB655388 FVM655385:FVX655388 GFI655385:GFT655388 GPE655385:GPP655388 GZA655385:GZL655388 HIW655385:HJH655388 HSS655385:HTD655388 ICO655385:ICZ655388 IMK655385:IMV655388 IWG655385:IWR655388 JGC655385:JGN655388 JPY655385:JQJ655388 JZU655385:KAF655388 KJQ655385:KKB655388 KTM655385:KTX655388 LDI655385:LDT655388 LNE655385:LNP655388 LXA655385:LXL655388 MGW655385:MHH655388 MQS655385:MRD655388 NAO655385:NAZ655388 NKK655385:NKV655388 NUG655385:NUR655388 OEC655385:OEN655388 ONY655385:OOJ655388 OXU655385:OYF655388 PHQ655385:PIB655388 PRM655385:PRX655388 QBI655385:QBT655388 QLE655385:QLP655388 QVA655385:QVL655388 REW655385:RFH655388 ROS655385:RPD655388 RYO655385:RYZ655388 SIK655385:SIV655388 SSG655385:SSR655388 TCC655385:TCN655388 TLY655385:TMJ655388 TVU655385:TWF655388 UFQ655385:UGB655388 UPM655385:UPX655388 UZI655385:UZT655388 VJE655385:VJP655388 VTA655385:VTL655388 WCW655385:WDH655388 WMS655385:WND655388 WWO655385:WWZ655388 KC720921:KN720924 TY720921:UJ720924 ADU720921:AEF720924 ANQ720921:AOB720924 AXM720921:AXX720924 BHI720921:BHT720924 BRE720921:BRP720924 CBA720921:CBL720924 CKW720921:CLH720924 CUS720921:CVD720924 DEO720921:DEZ720924 DOK720921:DOV720924 DYG720921:DYR720924 EIC720921:EIN720924 ERY720921:ESJ720924 FBU720921:FCF720924 FLQ720921:FMB720924 FVM720921:FVX720924 GFI720921:GFT720924 GPE720921:GPP720924 GZA720921:GZL720924 HIW720921:HJH720924 HSS720921:HTD720924 ICO720921:ICZ720924 IMK720921:IMV720924 IWG720921:IWR720924 JGC720921:JGN720924 JPY720921:JQJ720924 JZU720921:KAF720924 KJQ720921:KKB720924 KTM720921:KTX720924 LDI720921:LDT720924 LNE720921:LNP720924 LXA720921:LXL720924 MGW720921:MHH720924 MQS720921:MRD720924 NAO720921:NAZ720924 NKK720921:NKV720924 NUG720921:NUR720924 OEC720921:OEN720924 ONY720921:OOJ720924 OXU720921:OYF720924 PHQ720921:PIB720924 PRM720921:PRX720924 QBI720921:QBT720924 QLE720921:QLP720924 QVA720921:QVL720924 REW720921:RFH720924 ROS720921:RPD720924 RYO720921:RYZ720924 SIK720921:SIV720924 SSG720921:SSR720924 TCC720921:TCN720924 TLY720921:TMJ720924 TVU720921:TWF720924 UFQ720921:UGB720924 UPM720921:UPX720924 UZI720921:UZT720924 VJE720921:VJP720924 VTA720921:VTL720924 WCW720921:WDH720924 WMS720921:WND720924 WWO720921:WWZ720924 KC786457:KN786460 TY786457:UJ786460 ADU786457:AEF786460 ANQ786457:AOB786460 AXM786457:AXX786460 BHI786457:BHT786460 BRE786457:BRP786460 CBA786457:CBL786460 CKW786457:CLH786460 CUS786457:CVD786460 DEO786457:DEZ786460 DOK786457:DOV786460 DYG786457:DYR786460 EIC786457:EIN786460 ERY786457:ESJ786460 FBU786457:FCF786460 FLQ786457:FMB786460 FVM786457:FVX786460 GFI786457:GFT786460 GPE786457:GPP786460 GZA786457:GZL786460 HIW786457:HJH786460 HSS786457:HTD786460 ICO786457:ICZ786460 IMK786457:IMV786460 IWG786457:IWR786460 JGC786457:JGN786460 JPY786457:JQJ786460 JZU786457:KAF786460 KJQ786457:KKB786460 KTM786457:KTX786460 LDI786457:LDT786460 LNE786457:LNP786460 LXA786457:LXL786460 MGW786457:MHH786460 MQS786457:MRD786460 NAO786457:NAZ786460 NKK786457:NKV786460 NUG786457:NUR786460 OEC786457:OEN786460 ONY786457:OOJ786460 OXU786457:OYF786460 PHQ786457:PIB786460 PRM786457:PRX786460 QBI786457:QBT786460 QLE786457:QLP786460 QVA786457:QVL786460 REW786457:RFH786460 ROS786457:RPD786460 RYO786457:RYZ786460 SIK786457:SIV786460 SSG786457:SSR786460 TCC786457:TCN786460 TLY786457:TMJ786460 TVU786457:TWF786460 UFQ786457:UGB786460 UPM786457:UPX786460 UZI786457:UZT786460 VJE786457:VJP786460 VTA786457:VTL786460 WCW786457:WDH786460 WMS786457:WND786460 WWO786457:WWZ786460 KC851993:KN851996 TY851993:UJ851996 ADU851993:AEF851996 ANQ851993:AOB851996 AXM851993:AXX851996 BHI851993:BHT851996 BRE851993:BRP851996 CBA851993:CBL851996 CKW851993:CLH851996 CUS851993:CVD851996 DEO851993:DEZ851996 DOK851993:DOV851996 DYG851993:DYR851996 EIC851993:EIN851996 ERY851993:ESJ851996 FBU851993:FCF851996 FLQ851993:FMB851996 FVM851993:FVX851996 GFI851993:GFT851996 GPE851993:GPP851996 GZA851993:GZL851996 HIW851993:HJH851996 HSS851993:HTD851996 ICO851993:ICZ851996 IMK851993:IMV851996 IWG851993:IWR851996 JGC851993:JGN851996 JPY851993:JQJ851996 JZU851993:KAF851996 KJQ851993:KKB851996 KTM851993:KTX851996 LDI851993:LDT851996 LNE851993:LNP851996 LXA851993:LXL851996 MGW851993:MHH851996 MQS851993:MRD851996 NAO851993:NAZ851996 NKK851993:NKV851996 NUG851993:NUR851996 OEC851993:OEN851996 ONY851993:OOJ851996 OXU851993:OYF851996 PHQ851993:PIB851996 PRM851993:PRX851996 QBI851993:QBT851996 QLE851993:QLP851996 QVA851993:QVL851996 REW851993:RFH851996 ROS851993:RPD851996 RYO851993:RYZ851996 SIK851993:SIV851996 SSG851993:SSR851996 TCC851993:TCN851996 TLY851993:TMJ851996 TVU851993:TWF851996 UFQ851993:UGB851996 UPM851993:UPX851996 UZI851993:UZT851996 VJE851993:VJP851996 VTA851993:VTL851996 WCW851993:WDH851996 WMS851993:WND851996 WWO851993:WWZ851996 KC917529:KN917532 TY917529:UJ917532 ADU917529:AEF917532 ANQ917529:AOB917532 AXM917529:AXX917532 BHI917529:BHT917532 BRE917529:BRP917532 CBA917529:CBL917532 CKW917529:CLH917532 CUS917529:CVD917532 DEO917529:DEZ917532 DOK917529:DOV917532 DYG917529:DYR917532 EIC917529:EIN917532 ERY917529:ESJ917532 FBU917529:FCF917532 FLQ917529:FMB917532 FVM917529:FVX917532 GFI917529:GFT917532 GPE917529:GPP917532 GZA917529:GZL917532 HIW917529:HJH917532 HSS917529:HTD917532 ICO917529:ICZ917532 IMK917529:IMV917532 IWG917529:IWR917532 JGC917529:JGN917532 JPY917529:JQJ917532 JZU917529:KAF917532 KJQ917529:KKB917532 KTM917529:KTX917532 LDI917529:LDT917532 LNE917529:LNP917532 LXA917529:LXL917532 MGW917529:MHH917532 MQS917529:MRD917532 NAO917529:NAZ917532 NKK917529:NKV917532 NUG917529:NUR917532 OEC917529:OEN917532 ONY917529:OOJ917532 OXU917529:OYF917532 PHQ917529:PIB917532 PRM917529:PRX917532 QBI917529:QBT917532 QLE917529:QLP917532 QVA917529:QVL917532 REW917529:RFH917532 ROS917529:RPD917532 RYO917529:RYZ917532 SIK917529:SIV917532 SSG917529:SSR917532 TCC917529:TCN917532 TLY917529:TMJ917532 TVU917529:TWF917532 UFQ917529:UGB917532 UPM917529:UPX917532 UZI917529:UZT917532 VJE917529:VJP917532 VTA917529:VTL917532 WCW917529:WDH917532 WMS917529:WND917532 WWO917529:WWZ917532 KC983065:KN983068 TY983065:UJ983068 ADU983065:AEF983068 ANQ983065:AOB983068 AXM983065:AXX983068 BHI983065:BHT983068 BRE983065:BRP983068 CBA983065:CBL983068 CKW983065:CLH983068 CUS983065:CVD983068 DEO983065:DEZ983068 DOK983065:DOV983068 DYG983065:DYR983068 EIC983065:EIN983068 ERY983065:ESJ983068 FBU983065:FCF983068 FLQ983065:FMB983068 FVM983065:FVX983068 GFI983065:GFT983068 GPE983065:GPP983068 GZA983065:GZL983068 HIW983065:HJH983068 HSS983065:HTD983068 ICO983065:ICZ983068 IMK983065:IMV983068 IWG983065:IWR983068 JGC983065:JGN983068 JPY983065:JQJ983068 JZU983065:KAF983068 KJQ983065:KKB983068 KTM983065:KTX983068 LDI983065:LDT983068 LNE983065:LNP983068 LXA983065:LXL983068 MGW983065:MHH983068 MQS983065:MRD983068 NAO983065:NAZ983068 NKK983065:NKV983068 NUG983065:NUR983068 OEC983065:OEN983068 ONY983065:OOJ983068 OXU983065:OYF983068 PHQ983065:PIB983068 PRM983065:PRX983068 QBI983065:QBT983068 QLE983065:QLP983068 QVA983065:QVL983068 REW983065:RFH983068 ROS983065:RPD983068 RYO983065:RYZ983068 SIK983065:SIV983068 SSG983065:SSR983068 TCC983065:TCN983068 TLY983065:TMJ983068 TVU983065:TWF983068 UFQ983065:UGB983068 UPM983065:UPX983068 UZI983065:UZT983068 VJE983065:VJP983068 VTA983065:VTL983068 WCW983065:WDH983068 WMS983065:WND983068 WWO983065:WWZ983068 WWO983062:WWZ983062 KC26:KN2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58:KN65558 TY65558:UJ65558 ADU65558:AEF65558 ANQ65558:AOB65558 AXM65558:AXX65558 BHI65558:BHT65558 BRE65558:BRP65558 CBA65558:CBL65558 CKW65558:CLH65558 CUS65558:CVD65558 DEO65558:DEZ65558 DOK65558:DOV65558 DYG65558:DYR65558 EIC65558:EIN65558 ERY65558:ESJ65558 FBU65558:FCF65558 FLQ65558:FMB65558 FVM65558:FVX65558 GFI65558:GFT65558 GPE65558:GPP65558 GZA65558:GZL65558 HIW65558:HJH65558 HSS65558:HTD65558 ICO65558:ICZ65558 IMK65558:IMV65558 IWG65558:IWR65558 JGC65558:JGN65558 JPY65558:JQJ65558 JZU65558:KAF65558 KJQ65558:KKB65558 KTM65558:KTX65558 LDI65558:LDT65558 LNE65558:LNP65558 LXA65558:LXL65558 MGW65558:MHH65558 MQS65558:MRD65558 NAO65558:NAZ65558 NKK65558:NKV65558 NUG65558:NUR65558 OEC65558:OEN65558 ONY65558:OOJ65558 OXU65558:OYF65558 PHQ65558:PIB65558 PRM65558:PRX65558 QBI65558:QBT65558 QLE65558:QLP65558 QVA65558:QVL65558 REW65558:RFH65558 ROS65558:RPD65558 RYO65558:RYZ65558 SIK65558:SIV65558 SSG65558:SSR65558 TCC65558:TCN65558 TLY65558:TMJ65558 TVU65558:TWF65558 UFQ65558:UGB65558 UPM65558:UPX65558 UZI65558:UZT65558 VJE65558:VJP65558 VTA65558:VTL65558 WCW65558:WDH65558 WMS65558:WND65558 WWO65558:WWZ65558 KC131094:KN131094 TY131094:UJ131094 ADU131094:AEF131094 ANQ131094:AOB131094 AXM131094:AXX131094 BHI131094:BHT131094 BRE131094:BRP131094 CBA131094:CBL131094 CKW131094:CLH131094 CUS131094:CVD131094 DEO131094:DEZ131094 DOK131094:DOV131094 DYG131094:DYR131094 EIC131094:EIN131094 ERY131094:ESJ131094 FBU131094:FCF131094 FLQ131094:FMB131094 FVM131094:FVX131094 GFI131094:GFT131094 GPE131094:GPP131094 GZA131094:GZL131094 HIW131094:HJH131094 HSS131094:HTD131094 ICO131094:ICZ131094 IMK131094:IMV131094 IWG131094:IWR131094 JGC131094:JGN131094 JPY131094:JQJ131094 JZU131094:KAF131094 KJQ131094:KKB131094 KTM131094:KTX131094 LDI131094:LDT131094 LNE131094:LNP131094 LXA131094:LXL131094 MGW131094:MHH131094 MQS131094:MRD131094 NAO131094:NAZ131094 NKK131094:NKV131094 NUG131094:NUR131094 OEC131094:OEN131094 ONY131094:OOJ131094 OXU131094:OYF131094 PHQ131094:PIB131094 PRM131094:PRX131094 QBI131094:QBT131094 QLE131094:QLP131094 QVA131094:QVL131094 REW131094:RFH131094 ROS131094:RPD131094 RYO131094:RYZ131094 SIK131094:SIV131094 SSG131094:SSR131094 TCC131094:TCN131094 TLY131094:TMJ131094 TVU131094:TWF131094 UFQ131094:UGB131094 UPM131094:UPX131094 UZI131094:UZT131094 VJE131094:VJP131094 VTA131094:VTL131094 WCW131094:WDH131094 WMS131094:WND131094 WWO131094:WWZ131094 KC196630:KN196630 TY196630:UJ196630 ADU196630:AEF196630 ANQ196630:AOB196630 AXM196630:AXX196630 BHI196630:BHT196630 BRE196630:BRP196630 CBA196630:CBL196630 CKW196630:CLH196630 CUS196630:CVD196630 DEO196630:DEZ196630 DOK196630:DOV196630 DYG196630:DYR196630 EIC196630:EIN196630 ERY196630:ESJ196630 FBU196630:FCF196630 FLQ196630:FMB196630 FVM196630:FVX196630 GFI196630:GFT196630 GPE196630:GPP196630 GZA196630:GZL196630 HIW196630:HJH196630 HSS196630:HTD196630 ICO196630:ICZ196630 IMK196630:IMV196630 IWG196630:IWR196630 JGC196630:JGN196630 JPY196630:JQJ196630 JZU196630:KAF196630 KJQ196630:KKB196630 KTM196630:KTX196630 LDI196630:LDT196630 LNE196630:LNP196630 LXA196630:LXL196630 MGW196630:MHH196630 MQS196630:MRD196630 NAO196630:NAZ196630 NKK196630:NKV196630 NUG196630:NUR196630 OEC196630:OEN196630 ONY196630:OOJ196630 OXU196630:OYF196630 PHQ196630:PIB196630 PRM196630:PRX196630 QBI196630:QBT196630 QLE196630:QLP196630 QVA196630:QVL196630 REW196630:RFH196630 ROS196630:RPD196630 RYO196630:RYZ196630 SIK196630:SIV196630 SSG196630:SSR196630 TCC196630:TCN196630 TLY196630:TMJ196630 TVU196630:TWF196630 UFQ196630:UGB196630 UPM196630:UPX196630 UZI196630:UZT196630 VJE196630:VJP196630 VTA196630:VTL196630 WCW196630:WDH196630 WMS196630:WND196630 WWO196630:WWZ196630 KC262166:KN262166 TY262166:UJ262166 ADU262166:AEF262166 ANQ262166:AOB262166 AXM262166:AXX262166 BHI262166:BHT262166 BRE262166:BRP262166 CBA262166:CBL262166 CKW262166:CLH262166 CUS262166:CVD262166 DEO262166:DEZ262166 DOK262166:DOV262166 DYG262166:DYR262166 EIC262166:EIN262166 ERY262166:ESJ262166 FBU262166:FCF262166 FLQ262166:FMB262166 FVM262166:FVX262166 GFI262166:GFT262166 GPE262166:GPP262166 GZA262166:GZL262166 HIW262166:HJH262166 HSS262166:HTD262166 ICO262166:ICZ262166 IMK262166:IMV262166 IWG262166:IWR262166 JGC262166:JGN262166 JPY262166:JQJ262166 JZU262166:KAF262166 KJQ262166:KKB262166 KTM262166:KTX262166 LDI262166:LDT262166 LNE262166:LNP262166 LXA262166:LXL262166 MGW262166:MHH262166 MQS262166:MRD262166 NAO262166:NAZ262166 NKK262166:NKV262166 NUG262166:NUR262166 OEC262166:OEN262166 ONY262166:OOJ262166 OXU262166:OYF262166 PHQ262166:PIB262166 PRM262166:PRX262166 QBI262166:QBT262166 QLE262166:QLP262166 QVA262166:QVL262166 REW262166:RFH262166 ROS262166:RPD262166 RYO262166:RYZ262166 SIK262166:SIV262166 SSG262166:SSR262166 TCC262166:TCN262166 TLY262166:TMJ262166 TVU262166:TWF262166 UFQ262166:UGB262166 UPM262166:UPX262166 UZI262166:UZT262166 VJE262166:VJP262166 VTA262166:VTL262166 WCW262166:WDH262166 WMS262166:WND262166 WWO262166:WWZ262166 KC327702:KN327702 TY327702:UJ327702 ADU327702:AEF327702 ANQ327702:AOB327702 AXM327702:AXX327702 BHI327702:BHT327702 BRE327702:BRP327702 CBA327702:CBL327702 CKW327702:CLH327702 CUS327702:CVD327702 DEO327702:DEZ327702 DOK327702:DOV327702 DYG327702:DYR327702 EIC327702:EIN327702 ERY327702:ESJ327702 FBU327702:FCF327702 FLQ327702:FMB327702 FVM327702:FVX327702 GFI327702:GFT327702 GPE327702:GPP327702 GZA327702:GZL327702 HIW327702:HJH327702 HSS327702:HTD327702 ICO327702:ICZ327702 IMK327702:IMV327702 IWG327702:IWR327702 JGC327702:JGN327702 JPY327702:JQJ327702 JZU327702:KAF327702 KJQ327702:KKB327702 KTM327702:KTX327702 LDI327702:LDT327702 LNE327702:LNP327702 LXA327702:LXL327702 MGW327702:MHH327702 MQS327702:MRD327702 NAO327702:NAZ327702 NKK327702:NKV327702 NUG327702:NUR327702 OEC327702:OEN327702 ONY327702:OOJ327702 OXU327702:OYF327702 PHQ327702:PIB327702 PRM327702:PRX327702 QBI327702:QBT327702 QLE327702:QLP327702 QVA327702:QVL327702 REW327702:RFH327702 ROS327702:RPD327702 RYO327702:RYZ327702 SIK327702:SIV327702 SSG327702:SSR327702 TCC327702:TCN327702 TLY327702:TMJ327702 TVU327702:TWF327702 UFQ327702:UGB327702 UPM327702:UPX327702 UZI327702:UZT327702 VJE327702:VJP327702 VTA327702:VTL327702 WCW327702:WDH327702 WMS327702:WND327702 WWO327702:WWZ327702 KC393238:KN393238 TY393238:UJ393238 ADU393238:AEF393238 ANQ393238:AOB393238 AXM393238:AXX393238 BHI393238:BHT393238 BRE393238:BRP393238 CBA393238:CBL393238 CKW393238:CLH393238 CUS393238:CVD393238 DEO393238:DEZ393238 DOK393238:DOV393238 DYG393238:DYR393238 EIC393238:EIN393238 ERY393238:ESJ393238 FBU393238:FCF393238 FLQ393238:FMB393238 FVM393238:FVX393238 GFI393238:GFT393238 GPE393238:GPP393238 GZA393238:GZL393238 HIW393238:HJH393238 HSS393238:HTD393238 ICO393238:ICZ393238 IMK393238:IMV393238 IWG393238:IWR393238 JGC393238:JGN393238 JPY393238:JQJ393238 JZU393238:KAF393238 KJQ393238:KKB393238 KTM393238:KTX393238 LDI393238:LDT393238 LNE393238:LNP393238 LXA393238:LXL393238 MGW393238:MHH393238 MQS393238:MRD393238 NAO393238:NAZ393238 NKK393238:NKV393238 NUG393238:NUR393238 OEC393238:OEN393238 ONY393238:OOJ393238 OXU393238:OYF393238 PHQ393238:PIB393238 PRM393238:PRX393238 QBI393238:QBT393238 QLE393238:QLP393238 QVA393238:QVL393238 REW393238:RFH393238 ROS393238:RPD393238 RYO393238:RYZ393238 SIK393238:SIV393238 SSG393238:SSR393238 TCC393238:TCN393238 TLY393238:TMJ393238 TVU393238:TWF393238 UFQ393238:UGB393238 UPM393238:UPX393238 UZI393238:UZT393238 VJE393238:VJP393238 VTA393238:VTL393238 WCW393238:WDH393238 WMS393238:WND393238 WWO393238:WWZ393238 KC458774:KN458774 TY458774:UJ458774 ADU458774:AEF458774 ANQ458774:AOB458774 AXM458774:AXX458774 BHI458774:BHT458774 BRE458774:BRP458774 CBA458774:CBL458774 CKW458774:CLH458774 CUS458774:CVD458774 DEO458774:DEZ458774 DOK458774:DOV458774 DYG458774:DYR458774 EIC458774:EIN458774 ERY458774:ESJ458774 FBU458774:FCF458774 FLQ458774:FMB458774 FVM458774:FVX458774 GFI458774:GFT458774 GPE458774:GPP458774 GZA458774:GZL458774 HIW458774:HJH458774 HSS458774:HTD458774 ICO458774:ICZ458774 IMK458774:IMV458774 IWG458774:IWR458774 JGC458774:JGN458774 JPY458774:JQJ458774 JZU458774:KAF458774 KJQ458774:KKB458774 KTM458774:KTX458774 LDI458774:LDT458774 LNE458774:LNP458774 LXA458774:LXL458774 MGW458774:MHH458774 MQS458774:MRD458774 NAO458774:NAZ458774 NKK458774:NKV458774 NUG458774:NUR458774 OEC458774:OEN458774 ONY458774:OOJ458774 OXU458774:OYF458774 PHQ458774:PIB458774 PRM458774:PRX458774 QBI458774:QBT458774 QLE458774:QLP458774 QVA458774:QVL458774 REW458774:RFH458774 ROS458774:RPD458774 RYO458774:RYZ458774 SIK458774:SIV458774 SSG458774:SSR458774 TCC458774:TCN458774 TLY458774:TMJ458774 TVU458774:TWF458774 UFQ458774:UGB458774 UPM458774:UPX458774 UZI458774:UZT458774 VJE458774:VJP458774 VTA458774:VTL458774 WCW458774:WDH458774 WMS458774:WND458774 WWO458774:WWZ458774 KC524310:KN524310 TY524310:UJ524310 ADU524310:AEF524310 ANQ524310:AOB524310 AXM524310:AXX524310 BHI524310:BHT524310 BRE524310:BRP524310 CBA524310:CBL524310 CKW524310:CLH524310 CUS524310:CVD524310 DEO524310:DEZ524310 DOK524310:DOV524310 DYG524310:DYR524310 EIC524310:EIN524310 ERY524310:ESJ524310 FBU524310:FCF524310 FLQ524310:FMB524310 FVM524310:FVX524310 GFI524310:GFT524310 GPE524310:GPP524310 GZA524310:GZL524310 HIW524310:HJH524310 HSS524310:HTD524310 ICO524310:ICZ524310 IMK524310:IMV524310 IWG524310:IWR524310 JGC524310:JGN524310 JPY524310:JQJ524310 JZU524310:KAF524310 KJQ524310:KKB524310 KTM524310:KTX524310 LDI524310:LDT524310 LNE524310:LNP524310 LXA524310:LXL524310 MGW524310:MHH524310 MQS524310:MRD524310 NAO524310:NAZ524310 NKK524310:NKV524310 NUG524310:NUR524310 OEC524310:OEN524310 ONY524310:OOJ524310 OXU524310:OYF524310 PHQ524310:PIB524310 PRM524310:PRX524310 QBI524310:QBT524310 QLE524310:QLP524310 QVA524310:QVL524310 REW524310:RFH524310 ROS524310:RPD524310 RYO524310:RYZ524310 SIK524310:SIV524310 SSG524310:SSR524310 TCC524310:TCN524310 TLY524310:TMJ524310 TVU524310:TWF524310 UFQ524310:UGB524310 UPM524310:UPX524310 UZI524310:UZT524310 VJE524310:VJP524310 VTA524310:VTL524310 WCW524310:WDH524310 WMS524310:WND524310 WWO524310:WWZ524310 KC589846:KN589846 TY589846:UJ589846 ADU589846:AEF589846 ANQ589846:AOB589846 AXM589846:AXX589846 BHI589846:BHT589846 BRE589846:BRP589846 CBA589846:CBL589846 CKW589846:CLH589846 CUS589846:CVD589846 DEO589846:DEZ589846 DOK589846:DOV589846 DYG589846:DYR589846 EIC589846:EIN589846 ERY589846:ESJ589846 FBU589846:FCF589846 FLQ589846:FMB589846 FVM589846:FVX589846 GFI589846:GFT589846 GPE589846:GPP589846 GZA589846:GZL589846 HIW589846:HJH589846 HSS589846:HTD589846 ICO589846:ICZ589846 IMK589846:IMV589846 IWG589846:IWR589846 JGC589846:JGN589846 JPY589846:JQJ589846 JZU589846:KAF589846 KJQ589846:KKB589846 KTM589846:KTX589846 LDI589846:LDT589846 LNE589846:LNP589846 LXA589846:LXL589846 MGW589846:MHH589846 MQS589846:MRD589846 NAO589846:NAZ589846 NKK589846:NKV589846 NUG589846:NUR589846 OEC589846:OEN589846 ONY589846:OOJ589846 OXU589846:OYF589846 PHQ589846:PIB589846 PRM589846:PRX589846 QBI589846:QBT589846 QLE589846:QLP589846 QVA589846:QVL589846 REW589846:RFH589846 ROS589846:RPD589846 RYO589846:RYZ589846 SIK589846:SIV589846 SSG589846:SSR589846 TCC589846:TCN589846 TLY589846:TMJ589846 TVU589846:TWF589846 UFQ589846:UGB589846 UPM589846:UPX589846 UZI589846:UZT589846 VJE589846:VJP589846 VTA589846:VTL589846 WCW589846:WDH589846 WMS589846:WND589846 WWO589846:WWZ589846 KC655382:KN655382 TY655382:UJ655382 ADU655382:AEF655382 ANQ655382:AOB655382 AXM655382:AXX655382 BHI655382:BHT655382 BRE655382:BRP655382 CBA655382:CBL655382 CKW655382:CLH655382 CUS655382:CVD655382 DEO655382:DEZ655382 DOK655382:DOV655382 DYG655382:DYR655382 EIC655382:EIN655382 ERY655382:ESJ655382 FBU655382:FCF655382 FLQ655382:FMB655382 FVM655382:FVX655382 GFI655382:GFT655382 GPE655382:GPP655382 GZA655382:GZL655382 HIW655382:HJH655382 HSS655382:HTD655382 ICO655382:ICZ655382 IMK655382:IMV655382 IWG655382:IWR655382 JGC655382:JGN655382 JPY655382:JQJ655382 JZU655382:KAF655382 KJQ655382:KKB655382 KTM655382:KTX655382 LDI655382:LDT655382 LNE655382:LNP655382 LXA655382:LXL655382 MGW655382:MHH655382 MQS655382:MRD655382 NAO655382:NAZ655382 NKK655382:NKV655382 NUG655382:NUR655382 OEC655382:OEN655382 ONY655382:OOJ655382 OXU655382:OYF655382 PHQ655382:PIB655382 PRM655382:PRX655382 QBI655382:QBT655382 QLE655382:QLP655382 QVA655382:QVL655382 REW655382:RFH655382 ROS655382:RPD655382 RYO655382:RYZ655382 SIK655382:SIV655382 SSG655382:SSR655382 TCC655382:TCN655382 TLY655382:TMJ655382 TVU655382:TWF655382 UFQ655382:UGB655382 UPM655382:UPX655382 UZI655382:UZT655382 VJE655382:VJP655382 VTA655382:VTL655382 WCW655382:WDH655382 WMS655382:WND655382 WWO655382:WWZ655382 KC720918:KN720918 TY720918:UJ720918 ADU720918:AEF720918 ANQ720918:AOB720918 AXM720918:AXX720918 BHI720918:BHT720918 BRE720918:BRP720918 CBA720918:CBL720918 CKW720918:CLH720918 CUS720918:CVD720918 DEO720918:DEZ720918 DOK720918:DOV720918 DYG720918:DYR720918 EIC720918:EIN720918 ERY720918:ESJ720918 FBU720918:FCF720918 FLQ720918:FMB720918 FVM720918:FVX720918 GFI720918:GFT720918 GPE720918:GPP720918 GZA720918:GZL720918 HIW720918:HJH720918 HSS720918:HTD720918 ICO720918:ICZ720918 IMK720918:IMV720918 IWG720918:IWR720918 JGC720918:JGN720918 JPY720918:JQJ720918 JZU720918:KAF720918 KJQ720918:KKB720918 KTM720918:KTX720918 LDI720918:LDT720918 LNE720918:LNP720918 LXA720918:LXL720918 MGW720918:MHH720918 MQS720918:MRD720918 NAO720918:NAZ720918 NKK720918:NKV720918 NUG720918:NUR720918 OEC720918:OEN720918 ONY720918:OOJ720918 OXU720918:OYF720918 PHQ720918:PIB720918 PRM720918:PRX720918 QBI720918:QBT720918 QLE720918:QLP720918 QVA720918:QVL720918 REW720918:RFH720918 ROS720918:RPD720918 RYO720918:RYZ720918 SIK720918:SIV720918 SSG720918:SSR720918 TCC720918:TCN720918 TLY720918:TMJ720918 TVU720918:TWF720918 UFQ720918:UGB720918 UPM720918:UPX720918 UZI720918:UZT720918 VJE720918:VJP720918 VTA720918:VTL720918 WCW720918:WDH720918 WMS720918:WND720918 WWO720918:WWZ720918 KC786454:KN786454 TY786454:UJ786454 ADU786454:AEF786454 ANQ786454:AOB786454 AXM786454:AXX786454 BHI786454:BHT786454 BRE786454:BRP786454 CBA786454:CBL786454 CKW786454:CLH786454 CUS786454:CVD786454 DEO786454:DEZ786454 DOK786454:DOV786454 DYG786454:DYR786454 EIC786454:EIN786454 ERY786454:ESJ786454 FBU786454:FCF786454 FLQ786454:FMB786454 FVM786454:FVX786454 GFI786454:GFT786454 GPE786454:GPP786454 GZA786454:GZL786454 HIW786454:HJH786454 HSS786454:HTD786454 ICO786454:ICZ786454 IMK786454:IMV786454 IWG786454:IWR786454 JGC786454:JGN786454 JPY786454:JQJ786454 JZU786454:KAF786454 KJQ786454:KKB786454 KTM786454:KTX786454 LDI786454:LDT786454 LNE786454:LNP786454 LXA786454:LXL786454 MGW786454:MHH786454 MQS786454:MRD786454 NAO786454:NAZ786454 NKK786454:NKV786454 NUG786454:NUR786454 OEC786454:OEN786454 ONY786454:OOJ786454 OXU786454:OYF786454 PHQ786454:PIB786454 PRM786454:PRX786454 QBI786454:QBT786454 QLE786454:QLP786454 QVA786454:QVL786454 REW786454:RFH786454 ROS786454:RPD786454 RYO786454:RYZ786454 SIK786454:SIV786454 SSG786454:SSR786454 TCC786454:TCN786454 TLY786454:TMJ786454 TVU786454:TWF786454 UFQ786454:UGB786454 UPM786454:UPX786454 UZI786454:UZT786454 VJE786454:VJP786454 VTA786454:VTL786454 WCW786454:WDH786454 WMS786454:WND786454 WWO786454:WWZ786454 KC851990:KN851990 TY851990:UJ851990 ADU851990:AEF851990 ANQ851990:AOB851990 AXM851990:AXX851990 BHI851990:BHT851990 BRE851990:BRP851990 CBA851990:CBL851990 CKW851990:CLH851990 CUS851990:CVD851990 DEO851990:DEZ851990 DOK851990:DOV851990 DYG851990:DYR851990 EIC851990:EIN851990 ERY851990:ESJ851990 FBU851990:FCF851990 FLQ851990:FMB851990 FVM851990:FVX851990 GFI851990:GFT851990 GPE851990:GPP851990 GZA851990:GZL851990 HIW851990:HJH851990 HSS851990:HTD851990 ICO851990:ICZ851990 IMK851990:IMV851990 IWG851990:IWR851990 JGC851990:JGN851990 JPY851990:JQJ851990 JZU851990:KAF851990 KJQ851990:KKB851990 KTM851990:KTX851990 LDI851990:LDT851990 LNE851990:LNP851990 LXA851990:LXL851990 MGW851990:MHH851990 MQS851990:MRD851990 NAO851990:NAZ851990 NKK851990:NKV851990 NUG851990:NUR851990 OEC851990:OEN851990 ONY851990:OOJ851990 OXU851990:OYF851990 PHQ851990:PIB851990 PRM851990:PRX851990 QBI851990:QBT851990 QLE851990:QLP851990 QVA851990:QVL851990 REW851990:RFH851990 ROS851990:RPD851990 RYO851990:RYZ851990 SIK851990:SIV851990 SSG851990:SSR851990 TCC851990:TCN851990 TLY851990:TMJ851990 TVU851990:TWF851990 UFQ851990:UGB851990 UPM851990:UPX851990 UZI851990:UZT851990 VJE851990:VJP851990 VTA851990:VTL851990 WCW851990:WDH851990 WMS851990:WND851990 WWO851990:WWZ851990 KC917526:KN917526 TY917526:UJ917526 ADU917526:AEF917526 ANQ917526:AOB917526 AXM917526:AXX917526 BHI917526:BHT917526 BRE917526:BRP917526 CBA917526:CBL917526 CKW917526:CLH917526 CUS917526:CVD917526 DEO917526:DEZ917526 DOK917526:DOV917526 DYG917526:DYR917526 EIC917526:EIN917526 ERY917526:ESJ917526 FBU917526:FCF917526 FLQ917526:FMB917526 FVM917526:FVX917526 GFI917526:GFT917526 GPE917526:GPP917526 GZA917526:GZL917526 HIW917526:HJH917526 HSS917526:HTD917526 ICO917526:ICZ917526 IMK917526:IMV917526 IWG917526:IWR917526 JGC917526:JGN917526 JPY917526:JQJ917526 JZU917526:KAF917526 KJQ917526:KKB917526 KTM917526:KTX917526 LDI917526:LDT917526 LNE917526:LNP917526 LXA917526:LXL917526 MGW917526:MHH917526 MQS917526:MRD917526 NAO917526:NAZ917526 NKK917526:NKV917526 NUG917526:NUR917526 OEC917526:OEN917526 ONY917526:OOJ917526 OXU917526:OYF917526 PHQ917526:PIB917526 PRM917526:PRX917526 QBI917526:QBT917526 QLE917526:QLP917526 QVA917526:QVL917526 REW917526:RFH917526 ROS917526:RPD917526 RYO917526:RYZ917526 SIK917526:SIV917526 SSG917526:SSR917526 TCC917526:TCN917526 TLY917526:TMJ917526 TVU917526:TWF917526 UFQ917526:UGB917526 UPM917526:UPX917526 UZI917526:UZT917526 VJE917526:VJP917526 VTA917526:VTL917526 WCW917526:WDH917526 WMS917526:WND917526 WWO917526:WWZ917526 KC983062:KN983062 TY983062:UJ983062 ADU983062:AEF983062 ANQ983062:AOB983062 AXM983062:AXX983062 BHI983062:BHT983062 BRE983062:BRP983062 CBA983062:CBL983062 CKW983062:CLH983062 CUS983062:CVD983062 DEO983062:DEZ983062 DOK983062:DOV983062 DYG983062:DYR983062 EIC983062:EIN983062 ERY983062:ESJ983062 FBU983062:FCF983062 FLQ983062:FMB983062 FVM983062:FVX983062 GFI983062:GFT983062 GPE983062:GPP983062 GZA983062:GZL983062 HIW983062:HJH983062 HSS983062:HTD983062 ICO983062:ICZ983062 IMK983062:IMV983062 IWG983062:IWR983062 JGC983062:JGN983062 JPY983062:JQJ983062 JZU983062:KAF983062 KJQ983062:KKB983062 KTM983062:KTX983062 LDI983062:LDT983062 LNE983062:LNP983062 LXA983062:LXL983062 MGW983062:MHH983062 MQS983062:MRD983062 NAO983062:NAZ983062 NKK983062:NKV983062 NUG983062:NUR983062 OEC983062:OEN983062 ONY983062:OOJ983062 OXU983062:OYF983062 PHQ983062:PIB983062 PRM983062:PRX983062 QBI983062:QBT983062 QLE983062:QLP983062 QVA983062:QVL983062 REW983062:RFH983062 ROS983062:RPD983062 RYO983062:RYZ983062 SIK983062:SIV983062 SSG983062:SSR983062 TCC983062:TCN983062 TLY983062:TMJ983062 TVU983062:TWF983062 UFQ983062:UGB983062 UPM983062:UPX983062 UZI983062:UZT983062 VJE983062:VJP983062 VTA983062:VTL983062 WCW983062:WDH983062 WMS983062:WND983062 L65561:AR65564 L983062:AR983062 L917526:AR917526 L851990:AR851990 L786454:AR786454 L720918:AR720918 L655382:AR655382 L589846:AR589846 L524310:AR524310 L458774:AR458774 L393238:AR393238 L327702:AR327702 L262166:AR262166 L196630:AR196630 L131094:AR131094 L65558:AR65558 L983065:AR983068 L917529:AR917532 L851993:AR851996 L786457:AR786460 L720921:AR720924 L655385:AR655388 L589849:AR589852 L524313:AR524316 L458777:AR458780 L393241:AR393244 L327705:AR327708 L262169:AR262172 L196633:AR196636 L131097:AR131100" xr:uid="{00000000-0002-0000-1300-000001000000}"/>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Z983054:WWZ983060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KN18:KN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UJ18:UJ24" xr:uid="{00000000-0002-0000-1300-000003000000}">
      <formula1>900</formula1>
    </dataValidation>
    <dataValidation type="list" allowBlank="1" showInputMessage="1" showErrorMessage="1" errorTitle="Ошибка" error="Выберите значение из списка" sqref="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M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KD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WWW983060:WWW983061 WWU983060:WWU983061 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xr:uid="{00000000-0002-0000-1300-000005000000}"/>
    <dataValidation allowBlank="1" showInputMessage="1" showErrorMessage="1" prompt="Для выбора выполните двойной щелчок левой клавиши мыши по соответствующей ячейке." sqref="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393236:U393237 U458772:U458773 KL65556:KL65557 UH65556:UH65557 AED65556:AED65557 ANZ65556:ANZ65557 AXV65556:AXV65557 BHR65556:BHR65557 BRN65556:BRN65557 CBJ65556:CBJ65557 CLF65556:CLF65557 CVB65556:CVB65557 DEX65556:DEX65557 DOT65556:DOT65557 DYP65556:DYP65557 EIL65556:EIL65557 ESH65556:ESH65557 FCD65556:FCD65557 FLZ65556:FLZ65557 FVV65556:FVV65557 GFR65556:GFR65557 GPN65556:GPN65557 GZJ65556:GZJ65557 HJF65556:HJF65557 HTB65556:HTB65557 ICX65556:ICX65557 IMT65556:IMT65557 IWP65556:IWP65557 JGL65556:JGL65557 JQH65556:JQH65557 KAD65556:KAD65557 KJZ65556:KJZ65557 KTV65556:KTV65557 LDR65556:LDR65557 LNN65556:LNN65557 LXJ65556:LXJ65557 MHF65556:MHF65557 MRB65556:MRB65557 NAX65556:NAX65557 NKT65556:NKT65557 NUP65556:NUP65557 OEL65556:OEL65557 OOH65556:OOH65557 OYD65556:OYD65557 PHZ65556:PHZ65557 PRV65556:PRV65557 QBR65556:QBR65557 QLN65556:QLN65557 QVJ65556:QVJ65557 RFF65556:RFF65557 RPB65556:RPB65557 RYX65556:RYX65557 SIT65556:SIT65557 SSP65556:SSP65557 TCL65556:TCL65557 TMH65556:TMH65557 TWD65556:TWD65557 UFZ65556:UFZ65557 UPV65556:UPV65557 UZR65556:UZR65557 VJN65556:VJN65557 VTJ65556:VTJ65557 WDF65556:WDF65557 WNB65556:WNB65557 WWX65556:WWX65557 U524308:U524309 KL131092:KL131093 UH131092:UH131093 AED131092:AED131093 ANZ131092:ANZ131093 AXV131092:AXV131093 BHR131092:BHR131093 BRN131092:BRN131093 CBJ131092:CBJ131093 CLF131092:CLF131093 CVB131092:CVB131093 DEX131092:DEX131093 DOT131092:DOT131093 DYP131092:DYP131093 EIL131092:EIL131093 ESH131092:ESH131093 FCD131092:FCD131093 FLZ131092:FLZ131093 FVV131092:FVV131093 GFR131092:GFR131093 GPN131092:GPN131093 GZJ131092:GZJ131093 HJF131092:HJF131093 HTB131092:HTB131093 ICX131092:ICX131093 IMT131092:IMT131093 IWP131092:IWP131093 JGL131092:JGL131093 JQH131092:JQH131093 KAD131092:KAD131093 KJZ131092:KJZ131093 KTV131092:KTV131093 LDR131092:LDR131093 LNN131092:LNN131093 LXJ131092:LXJ131093 MHF131092:MHF131093 MRB131092:MRB131093 NAX131092:NAX131093 NKT131092:NKT131093 NUP131092:NUP131093 OEL131092:OEL131093 OOH131092:OOH131093 OYD131092:OYD131093 PHZ131092:PHZ131093 PRV131092:PRV131093 QBR131092:QBR131093 QLN131092:QLN131093 QVJ131092:QVJ131093 RFF131092:RFF131093 RPB131092:RPB131093 RYX131092:RYX131093 SIT131092:SIT131093 SSP131092:SSP131093 TCL131092:TCL131093 TMH131092:TMH131093 TWD131092:TWD131093 UFZ131092:UFZ131093 UPV131092:UPV131093 UZR131092:UZR131093 VJN131092:VJN131093 VTJ131092:VTJ131093 WDF131092:WDF131093 WNB131092:WNB131093 WWX131092:WWX131093 U589844:U589845 KL196628:KL196629 UH196628:UH196629 AED196628:AED196629 ANZ196628:ANZ196629 AXV196628:AXV196629 BHR196628:BHR196629 BRN196628:BRN196629 CBJ196628:CBJ196629 CLF196628:CLF196629 CVB196628:CVB196629 DEX196628:DEX196629 DOT196628:DOT196629 DYP196628:DYP196629 EIL196628:EIL196629 ESH196628:ESH196629 FCD196628:FCD196629 FLZ196628:FLZ196629 FVV196628:FVV196629 GFR196628:GFR196629 GPN196628:GPN196629 GZJ196628:GZJ196629 HJF196628:HJF196629 HTB196628:HTB196629 ICX196628:ICX196629 IMT196628:IMT196629 IWP196628:IWP196629 JGL196628:JGL196629 JQH196628:JQH196629 KAD196628:KAD196629 KJZ196628:KJZ196629 KTV196628:KTV196629 LDR196628:LDR196629 LNN196628:LNN196629 LXJ196628:LXJ196629 MHF196628:MHF196629 MRB196628:MRB196629 NAX196628:NAX196629 NKT196628:NKT196629 NUP196628:NUP196629 OEL196628:OEL196629 OOH196628:OOH196629 OYD196628:OYD196629 PHZ196628:PHZ196629 PRV196628:PRV196629 QBR196628:QBR196629 QLN196628:QLN196629 QVJ196628:QVJ196629 RFF196628:RFF196629 RPB196628:RPB196629 RYX196628:RYX196629 SIT196628:SIT196629 SSP196628:SSP196629 TCL196628:TCL196629 TMH196628:TMH196629 TWD196628:TWD196629 UFZ196628:UFZ196629 UPV196628:UPV196629 UZR196628:UZR196629 VJN196628:VJN196629 VTJ196628:VTJ196629 WDF196628:WDF196629 WNB196628:WNB196629 WWX196628:WWX196629 U655380:U655381 KL262164:KL262165 UH262164:UH262165 AED262164:AED262165 ANZ262164:ANZ262165 AXV262164:AXV262165 BHR262164:BHR262165 BRN262164:BRN262165 CBJ262164:CBJ262165 CLF262164:CLF262165 CVB262164:CVB262165 DEX262164:DEX262165 DOT262164:DOT262165 DYP262164:DYP262165 EIL262164:EIL262165 ESH262164:ESH262165 FCD262164:FCD262165 FLZ262164:FLZ262165 FVV262164:FVV262165 GFR262164:GFR262165 GPN262164:GPN262165 GZJ262164:GZJ262165 HJF262164:HJF262165 HTB262164:HTB262165 ICX262164:ICX262165 IMT262164:IMT262165 IWP262164:IWP262165 JGL262164:JGL262165 JQH262164:JQH262165 KAD262164:KAD262165 KJZ262164:KJZ262165 KTV262164:KTV262165 LDR262164:LDR262165 LNN262164:LNN262165 LXJ262164:LXJ262165 MHF262164:MHF262165 MRB262164:MRB262165 NAX262164:NAX262165 NKT262164:NKT262165 NUP262164:NUP262165 OEL262164:OEL262165 OOH262164:OOH262165 OYD262164:OYD262165 PHZ262164:PHZ262165 PRV262164:PRV262165 QBR262164:QBR262165 QLN262164:QLN262165 QVJ262164:QVJ262165 RFF262164:RFF262165 RPB262164:RPB262165 RYX262164:RYX262165 SIT262164:SIT262165 SSP262164:SSP262165 TCL262164:TCL262165 TMH262164:TMH262165 TWD262164:TWD262165 UFZ262164:UFZ262165 UPV262164:UPV262165 UZR262164:UZR262165 VJN262164:VJN262165 VTJ262164:VTJ262165 WDF262164:WDF262165 WNB262164:WNB262165 WWX262164:WWX262165 U720916:U720917 KL327700:KL327701 UH327700:UH327701 AED327700:AED327701 ANZ327700:ANZ327701 AXV327700:AXV327701 BHR327700:BHR327701 BRN327700:BRN327701 CBJ327700:CBJ327701 CLF327700:CLF327701 CVB327700:CVB327701 DEX327700:DEX327701 DOT327700:DOT327701 DYP327700:DYP327701 EIL327700:EIL327701 ESH327700:ESH327701 FCD327700:FCD327701 FLZ327700:FLZ327701 FVV327700:FVV327701 GFR327700:GFR327701 GPN327700:GPN327701 GZJ327700:GZJ327701 HJF327700:HJF327701 HTB327700:HTB327701 ICX327700:ICX327701 IMT327700:IMT327701 IWP327700:IWP327701 JGL327700:JGL327701 JQH327700:JQH327701 KAD327700:KAD327701 KJZ327700:KJZ327701 KTV327700:KTV327701 LDR327700:LDR327701 LNN327700:LNN327701 LXJ327700:LXJ327701 MHF327700:MHF327701 MRB327700:MRB327701 NAX327700:NAX327701 NKT327700:NKT327701 NUP327700:NUP327701 OEL327700:OEL327701 OOH327700:OOH327701 OYD327700:OYD327701 PHZ327700:PHZ327701 PRV327700:PRV327701 QBR327700:QBR327701 QLN327700:QLN327701 QVJ327700:QVJ327701 RFF327700:RFF327701 RPB327700:RPB327701 RYX327700:RYX327701 SIT327700:SIT327701 SSP327700:SSP327701 TCL327700:TCL327701 TMH327700:TMH327701 TWD327700:TWD327701 UFZ327700:UFZ327701 UPV327700:UPV327701 UZR327700:UZR327701 VJN327700:VJN327701 VTJ327700:VTJ327701 WDF327700:WDF327701 WNB327700:WNB327701 WWX327700:WWX327701 U786452:U786453 KL393236:KL393237 UH393236:UH393237 AED393236:AED393237 ANZ393236:ANZ393237 AXV393236:AXV393237 BHR393236:BHR393237 BRN393236:BRN393237 CBJ393236:CBJ393237 CLF393236:CLF393237 CVB393236:CVB393237 DEX393236:DEX393237 DOT393236:DOT393237 DYP393236:DYP393237 EIL393236:EIL393237 ESH393236:ESH393237 FCD393236:FCD393237 FLZ393236:FLZ393237 FVV393236:FVV393237 GFR393236:GFR393237 GPN393236:GPN393237 GZJ393236:GZJ393237 HJF393236:HJF393237 HTB393236:HTB393237 ICX393236:ICX393237 IMT393236:IMT393237 IWP393236:IWP393237 JGL393236:JGL393237 JQH393236:JQH393237 KAD393236:KAD393237 KJZ393236:KJZ393237 KTV393236:KTV393237 LDR393236:LDR393237 LNN393236:LNN393237 LXJ393236:LXJ393237 MHF393236:MHF393237 MRB393236:MRB393237 NAX393236:NAX393237 NKT393236:NKT393237 NUP393236:NUP393237 OEL393236:OEL393237 OOH393236:OOH393237 OYD393236:OYD393237 PHZ393236:PHZ393237 PRV393236:PRV393237 QBR393236:QBR393237 QLN393236:QLN393237 QVJ393236:QVJ393237 RFF393236:RFF393237 RPB393236:RPB393237 RYX393236:RYX393237 SIT393236:SIT393237 SSP393236:SSP393237 TCL393236:TCL393237 TMH393236:TMH393237 TWD393236:TWD393237 UFZ393236:UFZ393237 UPV393236:UPV393237 UZR393236:UZR393237 VJN393236:VJN393237 VTJ393236:VTJ393237 WDF393236:WDF393237 WNB393236:WNB393237 WWX393236:WWX393237 U851988:U851989 KL458772:KL458773 UH458772:UH458773 AED458772:AED458773 ANZ458772:ANZ458773 AXV458772:AXV458773 BHR458772:BHR458773 BRN458772:BRN458773 CBJ458772:CBJ458773 CLF458772:CLF458773 CVB458772:CVB458773 DEX458772:DEX458773 DOT458772:DOT458773 DYP458772:DYP458773 EIL458772:EIL458773 ESH458772:ESH458773 FCD458772:FCD458773 FLZ458772:FLZ458773 FVV458772:FVV458773 GFR458772:GFR458773 GPN458772:GPN458773 GZJ458772:GZJ458773 HJF458772:HJF458773 HTB458772:HTB458773 ICX458772:ICX458773 IMT458772:IMT458773 IWP458772:IWP458773 JGL458772:JGL458773 JQH458772:JQH458773 KAD458772:KAD458773 KJZ458772:KJZ458773 KTV458772:KTV458773 LDR458772:LDR458773 LNN458772:LNN458773 LXJ458772:LXJ458773 MHF458772:MHF458773 MRB458772:MRB458773 NAX458772:NAX458773 NKT458772:NKT458773 NUP458772:NUP458773 OEL458772:OEL458773 OOH458772:OOH458773 OYD458772:OYD458773 PHZ458772:PHZ458773 PRV458772:PRV458773 QBR458772:QBR458773 QLN458772:QLN458773 QVJ458772:QVJ458773 RFF458772:RFF458773 RPB458772:RPB458773 RYX458772:RYX458773 SIT458772:SIT458773 SSP458772:SSP458773 TCL458772:TCL458773 TMH458772:TMH458773 TWD458772:TWD458773 UFZ458772:UFZ458773 UPV458772:UPV458773 UZR458772:UZR458773 VJN458772:VJN458773 VTJ458772:VTJ458773 WDF458772:WDF458773 WNB458772:WNB458773 WWX458772:WWX458773 U917524:U917525 KL524308:KL524309 UH524308:UH524309 AED524308:AED524309 ANZ524308:ANZ524309 AXV524308:AXV524309 BHR524308:BHR524309 BRN524308:BRN524309 CBJ524308:CBJ524309 CLF524308:CLF524309 CVB524308:CVB524309 DEX524308:DEX524309 DOT524308:DOT524309 DYP524308:DYP524309 EIL524308:EIL524309 ESH524308:ESH524309 FCD524308:FCD524309 FLZ524308:FLZ524309 FVV524308:FVV524309 GFR524308:GFR524309 GPN524308:GPN524309 GZJ524308:GZJ524309 HJF524308:HJF524309 HTB524308:HTB524309 ICX524308:ICX524309 IMT524308:IMT524309 IWP524308:IWP524309 JGL524308:JGL524309 JQH524308:JQH524309 KAD524308:KAD524309 KJZ524308:KJZ524309 KTV524308:KTV524309 LDR524308:LDR524309 LNN524308:LNN524309 LXJ524308:LXJ524309 MHF524308:MHF524309 MRB524308:MRB524309 NAX524308:NAX524309 NKT524308:NKT524309 NUP524308:NUP524309 OEL524308:OEL524309 OOH524308:OOH524309 OYD524308:OYD524309 PHZ524308:PHZ524309 PRV524308:PRV524309 QBR524308:QBR524309 QLN524308:QLN524309 QVJ524308:QVJ524309 RFF524308:RFF524309 RPB524308:RPB524309 RYX524308:RYX524309 SIT524308:SIT524309 SSP524308:SSP524309 TCL524308:TCL524309 TMH524308:TMH524309 TWD524308:TWD524309 UFZ524308:UFZ524309 UPV524308:UPV524309 UZR524308:UZR524309 VJN524308:VJN524309 VTJ524308:VTJ524309 WDF524308:WDF524309 WNB524308:WNB524309 WWX524308:WWX524309 U983060:U983061 KL589844:KL589845 UH589844:UH589845 AED589844:AED589845 ANZ589844:ANZ589845 AXV589844:AXV589845 BHR589844:BHR589845 BRN589844:BRN589845 CBJ589844:CBJ589845 CLF589844:CLF589845 CVB589844:CVB589845 DEX589844:DEX589845 DOT589844:DOT589845 DYP589844:DYP589845 EIL589844:EIL589845 ESH589844:ESH589845 FCD589844:FCD589845 FLZ589844:FLZ589845 FVV589844:FVV589845 GFR589844:GFR589845 GPN589844:GPN589845 GZJ589844:GZJ589845 HJF589844:HJF589845 HTB589844:HTB589845 ICX589844:ICX589845 IMT589844:IMT589845 IWP589844:IWP589845 JGL589844:JGL589845 JQH589844:JQH589845 KAD589844:KAD589845 KJZ589844:KJZ589845 KTV589844:KTV589845 LDR589844:LDR589845 LNN589844:LNN589845 LXJ589844:LXJ589845 MHF589844:MHF589845 MRB589844:MRB589845 NAX589844:NAX589845 NKT589844:NKT589845 NUP589844:NUP589845 OEL589844:OEL589845 OOH589844:OOH589845 OYD589844:OYD589845 PHZ589844:PHZ589845 PRV589844:PRV589845 QBR589844:QBR589845 QLN589844:QLN589845 QVJ589844:QVJ589845 RFF589844:RFF589845 RPB589844:RPB589845 RYX589844:RYX589845 SIT589844:SIT589845 SSP589844:SSP589845 TCL589844:TCL589845 TMH589844:TMH589845 TWD589844:TWD589845 UFZ589844:UFZ589845 UPV589844:UPV589845 UZR589844:UZR589845 VJN589844:VJN589845 VTJ589844:VTJ589845 WDF589844:WDF589845 WNB589844:WNB589845 WWX589844:WWX589845 U65556:U65557 KL655380:KL655381 UH655380:UH655381 AED655380:AED655381 ANZ655380:ANZ655381 AXV655380:AXV655381 BHR655380:BHR655381 BRN655380:BRN655381 CBJ655380:CBJ655381 CLF655380:CLF655381 CVB655380:CVB655381 DEX655380:DEX655381 DOT655380:DOT655381 DYP655380:DYP655381 EIL655380:EIL655381 ESH655380:ESH655381 FCD655380:FCD655381 FLZ655380:FLZ655381 FVV655380:FVV655381 GFR655380:GFR655381 GPN655380:GPN655381 GZJ655380:GZJ655381 HJF655380:HJF655381 HTB655380:HTB655381 ICX655380:ICX655381 IMT655380:IMT655381 IWP655380:IWP655381 JGL655380:JGL655381 JQH655380:JQH655381 KAD655380:KAD655381 KJZ655380:KJZ655381 KTV655380:KTV655381 LDR655380:LDR655381 LNN655380:LNN655381 LXJ655380:LXJ655381 MHF655380:MHF655381 MRB655380:MRB655381 NAX655380:NAX655381 NKT655380:NKT655381 NUP655380:NUP655381 OEL655380:OEL655381 OOH655380:OOH655381 OYD655380:OYD655381 PHZ655380:PHZ655381 PRV655380:PRV655381 QBR655380:QBR655381 QLN655380:QLN655381 QVJ655380:QVJ655381 RFF655380:RFF655381 RPB655380:RPB655381 RYX655380:RYX655381 SIT655380:SIT655381 SSP655380:SSP655381 TCL655380:TCL655381 TMH655380:TMH655381 TWD655380:TWD655381 UFZ655380:UFZ655381 UPV655380:UPV655381 UZR655380:UZR655381 VJN655380:VJN655381 VTJ655380:VTJ655381 WDF655380:WDF655381 WNB655380:WNB655381 WWX655380:WWX655381 U131092:U131093 KL720916:KL720917 UH720916:UH720917 AED720916:AED720917 ANZ720916:ANZ720917 AXV720916:AXV720917 BHR720916:BHR720917 BRN720916:BRN720917 CBJ720916:CBJ720917 CLF720916:CLF720917 CVB720916:CVB720917 DEX720916:DEX720917 DOT720916:DOT720917 DYP720916:DYP720917 EIL720916:EIL720917 ESH720916:ESH720917 FCD720916:FCD720917 FLZ720916:FLZ720917 FVV720916:FVV720917 GFR720916:GFR720917 GPN720916:GPN720917 GZJ720916:GZJ720917 HJF720916:HJF720917 HTB720916:HTB720917 ICX720916:ICX720917 IMT720916:IMT720917 IWP720916:IWP720917 JGL720916:JGL720917 JQH720916:JQH720917 KAD720916:KAD720917 KJZ720916:KJZ720917 KTV720916:KTV720917 LDR720916:LDR720917 LNN720916:LNN720917 LXJ720916:LXJ720917 MHF720916:MHF720917 MRB720916:MRB720917 NAX720916:NAX720917 NKT720916:NKT720917 NUP720916:NUP720917 OEL720916:OEL720917 OOH720916:OOH720917 OYD720916:OYD720917 PHZ720916:PHZ720917 PRV720916:PRV720917 QBR720916:QBR720917 QLN720916:QLN720917 QVJ720916:QVJ720917 RFF720916:RFF720917 RPB720916:RPB720917 RYX720916:RYX720917 SIT720916:SIT720917 SSP720916:SSP720917 TCL720916:TCL720917 TMH720916:TMH720917 TWD720916:TWD720917 UFZ720916:UFZ720917 UPV720916:UPV720917 UZR720916:UZR720917 VJN720916:VJN720917 VTJ720916:VTJ720917 WDF720916:WDF720917 WNB720916:WNB720917 WWX720916:WWX720917 U196628:U196629 KL786452:KL786453 UH786452:UH786453 AED786452:AED786453 ANZ786452:ANZ786453 AXV786452:AXV786453 BHR786452:BHR786453 BRN786452:BRN786453 CBJ786452:CBJ786453 CLF786452:CLF786453 CVB786452:CVB786453 DEX786452:DEX786453 DOT786452:DOT786453 DYP786452:DYP786453 EIL786452:EIL786453 ESH786452:ESH786453 FCD786452:FCD786453 FLZ786452:FLZ786453 FVV786452:FVV786453 GFR786452:GFR786453 GPN786452:GPN786453 GZJ786452:GZJ786453 HJF786452:HJF786453 HTB786452:HTB786453 ICX786452:ICX786453 IMT786452:IMT786453 IWP786452:IWP786453 JGL786452:JGL786453 JQH786452:JQH786453 KAD786452:KAD786453 KJZ786452:KJZ786453 KTV786452:KTV786453 LDR786452:LDR786453 LNN786452:LNN786453 LXJ786452:LXJ786453 MHF786452:MHF786453 MRB786452:MRB786453 NAX786452:NAX786453 NKT786452:NKT786453 NUP786452:NUP786453 OEL786452:OEL786453 OOH786452:OOH786453 OYD786452:OYD786453 PHZ786452:PHZ786453 PRV786452:PRV786453 QBR786452:QBR786453 QLN786452:QLN786453 QVJ786452:QVJ786453 RFF786452:RFF786453 RPB786452:RPB786453 RYX786452:RYX786453 SIT786452:SIT786453 SSP786452:SSP786453 TCL786452:TCL786453 TMH786452:TMH786453 TWD786452:TWD786453 UFZ786452:UFZ786453 UPV786452:UPV786453 UZR786452:UZR786453 VJN786452:VJN786453 VTJ786452:VTJ786453 WDF786452:WDF786453 WNB786452:WNB786453 WWX786452:WWX786453 U262164:U262165 KL851988:KL851989 UH851988:UH851989 AED851988:AED851989 ANZ851988:ANZ851989 AXV851988:AXV851989 BHR851988:BHR851989 BRN851988:BRN851989 CBJ851988:CBJ851989 CLF851988:CLF851989 CVB851988:CVB851989 DEX851988:DEX851989 DOT851988:DOT851989 DYP851988:DYP851989 EIL851988:EIL851989 ESH851988:ESH851989 FCD851988:FCD851989 FLZ851988:FLZ851989 FVV851988:FVV851989 GFR851988:GFR851989 GPN851988:GPN851989 GZJ851988:GZJ851989 HJF851988:HJF851989 HTB851988:HTB851989 ICX851988:ICX851989 IMT851988:IMT851989 IWP851988:IWP851989 JGL851988:JGL851989 JQH851988:JQH851989 KAD851988:KAD851989 KJZ851988:KJZ851989 KTV851988:KTV851989 LDR851988:LDR851989 LNN851988:LNN851989 LXJ851988:LXJ851989 MHF851988:MHF851989 MRB851988:MRB851989 NAX851988:NAX851989 NKT851988:NKT851989 NUP851988:NUP851989 OEL851988:OEL851989 OOH851988:OOH851989 OYD851988:OYD851989 PHZ851988:PHZ851989 PRV851988:PRV851989 QBR851988:QBR851989 QLN851988:QLN851989 QVJ851988:QVJ851989 RFF851988:RFF851989 RPB851988:RPB851989 RYX851988:RYX851989 SIT851988:SIT851989 SSP851988:SSP851989 TCL851988:TCL851989 TMH851988:TMH851989 TWD851988:TWD851989 UFZ851988:UFZ851989 UPV851988:UPV851989 UZR851988:UZR851989 VJN851988:VJN851989 VTJ851988:VTJ851989 WDF851988:WDF851989 WNB851988:WNB851989 WWX851988:WWX851989 KL917524:KL917525 UH917524:UH917525 AED917524:AED917525 ANZ917524:ANZ917525 AXV917524:AXV917525 BHR917524:BHR917525 BRN917524:BRN917525 CBJ917524:CBJ917525 CLF917524:CLF917525 CVB917524:CVB917525 DEX917524:DEX917525 DOT917524:DOT917525 DYP917524:DYP917525 EIL917524:EIL917525 ESH917524:ESH917525 FCD917524:FCD917525 FLZ917524:FLZ917525 FVV917524:FVV917525 GFR917524:GFR917525 GPN917524:GPN917525 GZJ917524:GZJ917525 HJF917524:HJF917525 HTB917524:HTB917525 ICX917524:ICX917525 IMT917524:IMT917525 IWP917524:IWP917525 JGL917524:JGL917525 JQH917524:JQH917525 KAD917524:KAD917525 KJZ917524:KJZ917525 KTV917524:KTV917525 LDR917524:LDR917525 LNN917524:LNN917525 LXJ917524:LXJ917525 MHF917524:MHF917525 MRB917524:MRB917525 NAX917524:NAX917525 NKT917524:NKT917525 NUP917524:NUP917525 OEL917524:OEL917525 OOH917524:OOH917525 OYD917524:OYD917525 PHZ917524:PHZ917525 PRV917524:PRV917525 QBR917524:QBR917525 QLN917524:QLN917525 QVJ917524:QVJ917525 RFF917524:RFF917525 RPB917524:RPB917525 RYX917524:RYX917525 SIT917524:SIT917525 SSP917524:SSP917525 TCL917524:TCL917525 TMH917524:TMH917525 TWD917524:TWD917525 UFZ917524:UFZ917525 UPV917524:UPV917525 UZR917524:UZR917525 VJN917524:VJN917525 VTJ917524:VTJ917525 WDF917524:WDF917525 WNB917524:WNB917525 WWX917524:WWX917525 WWX983060:WWX983061 KL983060:KL983061 UH983060:UH983061 AED983060:AED983061 ANZ983060:ANZ983061 AXV983060:AXV983061 BHR983060:BHR983061 BRN983060:BRN983061 CBJ983060:CBJ983061 CLF983060:CLF983061 CVB983060:CVB983061 DEX983060:DEX983061 DOT983060:DOT983061 DYP983060:DYP983061 EIL983060:EIL983061 ESH983060:ESH983061 FCD983060:FCD983061 FLZ983060:FLZ983061 FVV983060:FVV983061 GFR983060:GFR983061 GPN983060:GPN983061 GZJ983060:GZJ983061 HJF983060:HJF983061 HTB983060:HTB983061 ICX983060:ICX983061 IMT983060:IMT983061 IWP983060:IWP983061 JGL983060:JGL983061 JQH983060:JQH983061 KAD983060:KAD983061 KJZ983060:KJZ983061 KTV983060:KTV983061 LDR983060:LDR983061 LNN983060:LNN983061 LXJ983060:LXJ983061 MHF983060:MHF983061 MRB983060:MRB983061 NAX983060:NAX983061 NKT983060:NKT983061 NUP983060:NUP983061 OEL983060:OEL983061 OOH983060:OOH983061 OYD983060:OYD983061 PHZ983060:PHZ983061 PRV983060:PRV983061 QBR983060:QBR983061 QLN983060:QLN983061 QVJ983060:QVJ983061 RFF983060:RFF983061 RPB983060:RPB983061 RYX983060:RYX983061 SIT983060:SIT983061 SSP983060:SSP983061 TCL983060:TCL983061 TMH983060:TMH983061 TWD983060:TWD983061 UFZ983060:UFZ983061 UPV983060:UPV983061 UZR983060:UZR983061 VJN983060:VJN983061 VTJ983060:VTJ983061 WDF983060:WDF983061 WNB983060:WNB983061 U24:U25 WWX24:WWX2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262164:AI262165 AI327700:AI327701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393236:AP393237 AP458772:AP458773 AP524308:AP524309 AP589844:AP589845 AP655380:AP655381 AP720916:AP720917 AP786452:AP786453 AP851988:AP851989 AP917524:AP917525 AP983060:AP983061 AP65556:AP65557 AP131092:AP131093 AP196628:AP196629 AP262164:AP262165 AP327700:AP327701 AP24:AP25 AN24:AN25" xr:uid="{00000000-0002-0000-1300-000006000000}"/>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xr:uid="{00000000-0002-0000-1300-000007000000}"/>
    <dataValidation type="list" allowBlank="1" showInputMessage="1" showErrorMessage="1" errorTitle="Ошибка" error="Выберите значение из списка" prompt="Выберите значение из списка" sqref="O23:AQ23" xr:uid="{00000000-0002-0000-1300-000008000000}">
      <formula1>kind_of_cons</formula1>
    </dataValidation>
    <dataValidation type="decimal" allowBlank="1" showErrorMessage="1" errorTitle="Ошибка" error="Допускается ввод только действительных чисел!" sqref="O24 V24 AC24 AJ24" xr:uid="{00000000-0002-0000-13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5"/>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 customHeight="1">
      <c r="A1" s="560" t="s">
        <v>68</v>
      </c>
    </row>
    <row r="2" spans="1:20" ht="22.2">
      <c r="F2" s="1279" t="s">
        <v>471</v>
      </c>
      <c r="G2" s="1280"/>
      <c r="H2" s="1281"/>
      <c r="I2" s="609"/>
    </row>
    <row r="3" spans="1:20" ht="3" customHeight="1"/>
    <row r="4" spans="1:20" s="539" customFormat="1" ht="11.4">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6">
      <c r="A8" s="1283">
        <v>1</v>
      </c>
      <c r="B8" s="559"/>
      <c r="C8" s="559"/>
      <c r="D8" s="559"/>
      <c r="F8" s="585" t="str">
        <f>"2." &amp;mergeValue(A8)</f>
        <v>2.1</v>
      </c>
      <c r="G8" s="601" t="s">
        <v>474</v>
      </c>
      <c r="H8" s="573" t="str">
        <f>IF('Перечень тарифов'!R31="","наименование отсутствует","" &amp; 'Перечень тарифов'!R31 &amp; "")</f>
        <v>наименование отсутствует</v>
      </c>
      <c r="I8" s="550" t="s">
        <v>569</v>
      </c>
      <c r="J8" s="584"/>
      <c r="K8" s="559"/>
      <c r="L8" s="559"/>
      <c r="M8" s="559"/>
      <c r="N8" s="559"/>
      <c r="O8" s="559"/>
      <c r="P8" s="559"/>
      <c r="Q8" s="559"/>
      <c r="R8" s="559"/>
      <c r="S8" s="559"/>
      <c r="T8" s="559"/>
    </row>
    <row r="9" spans="1:20" s="539" customFormat="1" ht="22.8">
      <c r="A9" s="1283"/>
      <c r="B9" s="559"/>
      <c r="C9" s="559"/>
      <c r="D9" s="559"/>
      <c r="F9" s="585" t="str">
        <f>"3." &amp;mergeValue(A9)</f>
        <v>3.1</v>
      </c>
      <c r="G9" s="601" t="s">
        <v>475</v>
      </c>
      <c r="H9" s="573" t="str">
        <f>IF('Перечень тарифов'!F31="","наименование отсутствует","" &amp; 'Перечень тарифов'!F31 &amp; "")</f>
        <v>Передача. Тепловая энергия</v>
      </c>
      <c r="I9" s="550" t="s">
        <v>567</v>
      </c>
      <c r="J9" s="584"/>
      <c r="K9" s="559"/>
      <c r="L9" s="559"/>
      <c r="M9" s="559"/>
      <c r="N9" s="559"/>
      <c r="O9" s="559"/>
      <c r="P9" s="559"/>
      <c r="Q9" s="559"/>
      <c r="R9" s="559"/>
      <c r="S9" s="559"/>
      <c r="T9" s="559"/>
    </row>
    <row r="10" spans="1:20" s="539" customFormat="1" ht="22.8">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c r="O11" s="559"/>
      <c r="P11" s="559"/>
      <c r="Q11" s="559"/>
      <c r="R11" s="559"/>
      <c r="S11" s="559"/>
      <c r="T11" s="559"/>
    </row>
    <row r="12" spans="1:20" s="539" customFormat="1" ht="22.8">
      <c r="A12" s="1283"/>
      <c r="B12" s="1283"/>
      <c r="C12" s="1283">
        <v>1</v>
      </c>
      <c r="D12" s="592"/>
      <c r="F12" s="585" t="str">
        <f>"4."&amp;mergeValue(A12) &amp;"."&amp;mergeValue(B12)&amp;"."&amp;mergeValue(C12)</f>
        <v>4.1.1.1</v>
      </c>
      <c r="G12" s="591" t="s">
        <v>477</v>
      </c>
      <c r="H12" s="573" t="str">
        <f>IF(Территории!H13="","","" &amp; Территории!H13 &amp; "")</f>
        <v>городской округ Тольятти</v>
      </c>
      <c r="I12" s="550" t="s">
        <v>480</v>
      </c>
      <c r="J12" s="584"/>
      <c r="K12" s="559"/>
      <c r="L12" s="559"/>
      <c r="M12" s="559"/>
      <c r="N12" s="559"/>
      <c r="O12" s="559"/>
      <c r="P12" s="559"/>
      <c r="Q12" s="559"/>
      <c r="R12" s="559"/>
      <c r="S12" s="559"/>
      <c r="T12" s="559"/>
    </row>
    <row r="13" spans="1:20" s="539" customFormat="1" ht="57">
      <c r="A13" s="1283"/>
      <c r="B13" s="1283"/>
      <c r="C13" s="1283"/>
      <c r="D13" s="592">
        <v>1</v>
      </c>
      <c r="F13" s="585" t="str">
        <f>"4."&amp;mergeValue(A13) &amp;"."&amp;mergeValue(B13)&amp;"."&amp;mergeValue(C13)&amp;"."&amp;mergeValue(D13)</f>
        <v>4.1.1.1.1</v>
      </c>
      <c r="G13" s="602" t="s">
        <v>478</v>
      </c>
      <c r="H13" s="573" t="str">
        <f>IF(Территории!R14="","","" &amp; Территории!R14 &amp; "")</f>
        <v>городской округ Тольятти (36740000)</v>
      </c>
      <c r="I13" s="1185"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572</v>
      </c>
      <c r="H15" s="1278"/>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0"/>
  <sheetViews>
    <sheetView showGridLines="0" topLeftCell="I15" zoomScaleNormal="100" workbookViewId="0">
      <selection activeCell="T26" sqref="T26"/>
    </sheetView>
  </sheetViews>
  <sheetFormatPr defaultColWidth="10.625" defaultRowHeight="13.8"/>
  <cols>
    <col min="1" max="6" width="10.625" style="446" hidden="1" customWidth="1"/>
    <col min="7" max="8" width="9.125" style="453" hidden="1" customWidth="1"/>
    <col min="9" max="9" width="3.75" style="453" customWidth="1"/>
    <col min="10" max="11" width="3.75" style="452" customWidth="1"/>
    <col min="12" max="12" width="12.75" style="446" customWidth="1"/>
    <col min="13" max="13" width="44.75" style="446" customWidth="1"/>
    <col min="14" max="14" width="2.125" style="446" hidden="1" customWidth="1"/>
    <col min="15" max="15" width="23.75" style="446" customWidth="1"/>
    <col min="16" max="17" width="23.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26" width="10.625" style="470"/>
    <col min="27" max="27" width="10.125" style="470" customWidth="1"/>
    <col min="28" max="34" width="10.625" style="470"/>
    <col min="35" max="256" width="10.625" style="446"/>
    <col min="257" max="264" width="0" style="446" hidden="1" customWidth="1"/>
    <col min="265" max="267" width="3.75" style="446" customWidth="1"/>
    <col min="268" max="268" width="12.75" style="446" customWidth="1"/>
    <col min="269" max="269" width="47.375" style="446" customWidth="1"/>
    <col min="270"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282" width="10.625" style="446"/>
    <col min="283" max="283" width="10.125" style="446" customWidth="1"/>
    <col min="284" max="512" width="10.625" style="446"/>
    <col min="513" max="520" width="0" style="446" hidden="1" customWidth="1"/>
    <col min="521" max="523" width="3.75" style="446" customWidth="1"/>
    <col min="524" max="524" width="12.75" style="446" customWidth="1"/>
    <col min="525" max="525" width="47.375" style="446" customWidth="1"/>
    <col min="526"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538" width="10.625" style="446"/>
    <col min="539" max="539" width="10.125" style="446" customWidth="1"/>
    <col min="540" max="768" width="10.625" style="446"/>
    <col min="769" max="776" width="0" style="446" hidden="1" customWidth="1"/>
    <col min="777" max="779" width="3.75" style="446" customWidth="1"/>
    <col min="780" max="780" width="12.75" style="446" customWidth="1"/>
    <col min="781" max="781" width="47.375" style="446" customWidth="1"/>
    <col min="782"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794" width="10.625" style="446"/>
    <col min="795" max="795" width="10.125" style="446" customWidth="1"/>
    <col min="796" max="1024" width="10.625" style="446"/>
    <col min="1025" max="1032" width="0" style="446" hidden="1" customWidth="1"/>
    <col min="1033" max="1035" width="3.75" style="446" customWidth="1"/>
    <col min="1036" max="1036" width="12.75" style="446" customWidth="1"/>
    <col min="1037" max="1037" width="47.375" style="446" customWidth="1"/>
    <col min="1038"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050" width="10.625" style="446"/>
    <col min="1051" max="1051" width="10.125" style="446" customWidth="1"/>
    <col min="1052" max="1280" width="10.625" style="446"/>
    <col min="1281" max="1288" width="0" style="446" hidden="1" customWidth="1"/>
    <col min="1289" max="1291" width="3.75" style="446" customWidth="1"/>
    <col min="1292" max="1292" width="12.75" style="446" customWidth="1"/>
    <col min="1293" max="1293" width="47.375" style="446" customWidth="1"/>
    <col min="1294"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306" width="10.625" style="446"/>
    <col min="1307" max="1307" width="10.125" style="446" customWidth="1"/>
    <col min="1308" max="1536" width="10.625" style="446"/>
    <col min="1537" max="1544" width="0" style="446" hidden="1" customWidth="1"/>
    <col min="1545" max="1547" width="3.75" style="446" customWidth="1"/>
    <col min="1548" max="1548" width="12.75" style="446" customWidth="1"/>
    <col min="1549" max="1549" width="47.375" style="446" customWidth="1"/>
    <col min="1550"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562" width="10.625" style="446"/>
    <col min="1563" max="1563" width="10.125" style="446" customWidth="1"/>
    <col min="1564" max="1792" width="10.625" style="446"/>
    <col min="1793" max="1800" width="0" style="446" hidden="1" customWidth="1"/>
    <col min="1801" max="1803" width="3.75" style="446" customWidth="1"/>
    <col min="1804" max="1804" width="12.75" style="446" customWidth="1"/>
    <col min="1805" max="1805" width="47.375" style="446" customWidth="1"/>
    <col min="1806"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1818" width="10.625" style="446"/>
    <col min="1819" max="1819" width="10.125" style="446" customWidth="1"/>
    <col min="1820" max="2048" width="10.625" style="446"/>
    <col min="2049" max="2056" width="0" style="446" hidden="1" customWidth="1"/>
    <col min="2057" max="2059" width="3.75" style="446" customWidth="1"/>
    <col min="2060" max="2060" width="12.75" style="446" customWidth="1"/>
    <col min="2061" max="2061" width="47.375" style="446" customWidth="1"/>
    <col min="2062"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074" width="10.625" style="446"/>
    <col min="2075" max="2075" width="10.125" style="446" customWidth="1"/>
    <col min="2076" max="2304" width="10.625" style="446"/>
    <col min="2305" max="2312" width="0" style="446" hidden="1" customWidth="1"/>
    <col min="2313" max="2315" width="3.75" style="446" customWidth="1"/>
    <col min="2316" max="2316" width="12.75" style="446" customWidth="1"/>
    <col min="2317" max="2317" width="47.375" style="446" customWidth="1"/>
    <col min="2318"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330" width="10.625" style="446"/>
    <col min="2331" max="2331" width="10.125" style="446" customWidth="1"/>
    <col min="2332" max="2560" width="10.625" style="446"/>
    <col min="2561" max="2568" width="0" style="446" hidden="1" customWidth="1"/>
    <col min="2569" max="2571" width="3.75" style="446" customWidth="1"/>
    <col min="2572" max="2572" width="12.75" style="446" customWidth="1"/>
    <col min="2573" max="2573" width="47.375" style="446" customWidth="1"/>
    <col min="2574"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586" width="10.625" style="446"/>
    <col min="2587" max="2587" width="10.125" style="446" customWidth="1"/>
    <col min="2588" max="2816" width="10.625" style="446"/>
    <col min="2817" max="2824" width="0" style="446" hidden="1" customWidth="1"/>
    <col min="2825" max="2827" width="3.75" style="446" customWidth="1"/>
    <col min="2828" max="2828" width="12.75" style="446" customWidth="1"/>
    <col min="2829" max="2829" width="47.375" style="446" customWidth="1"/>
    <col min="2830"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2842" width="10.625" style="446"/>
    <col min="2843" max="2843" width="10.125" style="446" customWidth="1"/>
    <col min="2844" max="3072" width="10.625" style="446"/>
    <col min="3073" max="3080" width="0" style="446" hidden="1" customWidth="1"/>
    <col min="3081" max="3083" width="3.75" style="446" customWidth="1"/>
    <col min="3084" max="3084" width="12.75" style="446" customWidth="1"/>
    <col min="3085" max="3085" width="47.375" style="446" customWidth="1"/>
    <col min="3086"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098" width="10.625" style="446"/>
    <col min="3099" max="3099" width="10.125" style="446" customWidth="1"/>
    <col min="3100" max="3328" width="10.625" style="446"/>
    <col min="3329" max="3336" width="0" style="446" hidden="1" customWidth="1"/>
    <col min="3337" max="3339" width="3.75" style="446" customWidth="1"/>
    <col min="3340" max="3340" width="12.75" style="446" customWidth="1"/>
    <col min="3341" max="3341" width="47.375" style="446" customWidth="1"/>
    <col min="3342"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354" width="10.625" style="446"/>
    <col min="3355" max="3355" width="10.125" style="446" customWidth="1"/>
    <col min="3356" max="3584" width="10.625" style="446"/>
    <col min="3585" max="3592" width="0" style="446" hidden="1" customWidth="1"/>
    <col min="3593" max="3595" width="3.75" style="446" customWidth="1"/>
    <col min="3596" max="3596" width="12.75" style="446" customWidth="1"/>
    <col min="3597" max="3597" width="47.375" style="446" customWidth="1"/>
    <col min="3598"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610" width="10.625" style="446"/>
    <col min="3611" max="3611" width="10.125" style="446" customWidth="1"/>
    <col min="3612" max="3840" width="10.625" style="446"/>
    <col min="3841" max="3848" width="0" style="446" hidden="1" customWidth="1"/>
    <col min="3849" max="3851" width="3.75" style="446" customWidth="1"/>
    <col min="3852" max="3852" width="12.75" style="446" customWidth="1"/>
    <col min="3853" max="3853" width="47.375" style="446" customWidth="1"/>
    <col min="3854"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3866" width="10.625" style="446"/>
    <col min="3867" max="3867" width="10.125" style="446" customWidth="1"/>
    <col min="3868" max="4096" width="10.625" style="446"/>
    <col min="4097" max="4104" width="0" style="446" hidden="1" customWidth="1"/>
    <col min="4105" max="4107" width="3.75" style="446" customWidth="1"/>
    <col min="4108" max="4108" width="12.75" style="446" customWidth="1"/>
    <col min="4109" max="4109" width="47.375" style="446" customWidth="1"/>
    <col min="4110"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122" width="10.625" style="446"/>
    <col min="4123" max="4123" width="10.125" style="446" customWidth="1"/>
    <col min="4124" max="4352" width="10.625" style="446"/>
    <col min="4353" max="4360" width="0" style="446" hidden="1" customWidth="1"/>
    <col min="4361" max="4363" width="3.75" style="446" customWidth="1"/>
    <col min="4364" max="4364" width="12.75" style="446" customWidth="1"/>
    <col min="4365" max="4365" width="47.375" style="446" customWidth="1"/>
    <col min="4366"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378" width="10.625" style="446"/>
    <col min="4379" max="4379" width="10.125" style="446" customWidth="1"/>
    <col min="4380" max="4608" width="10.625" style="446"/>
    <col min="4609" max="4616" width="0" style="446" hidden="1" customWidth="1"/>
    <col min="4617" max="4619" width="3.75" style="446" customWidth="1"/>
    <col min="4620" max="4620" width="12.75" style="446" customWidth="1"/>
    <col min="4621" max="4621" width="47.375" style="446" customWidth="1"/>
    <col min="4622"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634" width="10.625" style="446"/>
    <col min="4635" max="4635" width="10.125" style="446" customWidth="1"/>
    <col min="4636" max="4864" width="10.625" style="446"/>
    <col min="4865" max="4872" width="0" style="446" hidden="1" customWidth="1"/>
    <col min="4873" max="4875" width="3.75" style="446" customWidth="1"/>
    <col min="4876" max="4876" width="12.75" style="446" customWidth="1"/>
    <col min="4877" max="4877" width="47.375" style="446" customWidth="1"/>
    <col min="4878"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4890" width="10.625" style="446"/>
    <col min="4891" max="4891" width="10.125" style="446" customWidth="1"/>
    <col min="4892" max="5120" width="10.625" style="446"/>
    <col min="5121" max="5128" width="0" style="446" hidden="1" customWidth="1"/>
    <col min="5129" max="5131" width="3.75" style="446" customWidth="1"/>
    <col min="5132" max="5132" width="12.75" style="446" customWidth="1"/>
    <col min="5133" max="5133" width="47.375" style="446" customWidth="1"/>
    <col min="5134"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146" width="10.625" style="446"/>
    <col min="5147" max="5147" width="10.125" style="446" customWidth="1"/>
    <col min="5148" max="5376" width="10.625" style="446"/>
    <col min="5377" max="5384" width="0" style="446" hidden="1" customWidth="1"/>
    <col min="5385" max="5387" width="3.75" style="446" customWidth="1"/>
    <col min="5388" max="5388" width="12.75" style="446" customWidth="1"/>
    <col min="5389" max="5389" width="47.375" style="446" customWidth="1"/>
    <col min="5390"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402" width="10.625" style="446"/>
    <col min="5403" max="5403" width="10.125" style="446" customWidth="1"/>
    <col min="5404" max="5632" width="10.625" style="446"/>
    <col min="5633" max="5640" width="0" style="446" hidden="1" customWidth="1"/>
    <col min="5641" max="5643" width="3.75" style="446" customWidth="1"/>
    <col min="5644" max="5644" width="12.75" style="446" customWidth="1"/>
    <col min="5645" max="5645" width="47.375" style="446" customWidth="1"/>
    <col min="5646"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658" width="10.625" style="446"/>
    <col min="5659" max="5659" width="10.125" style="446" customWidth="1"/>
    <col min="5660" max="5888" width="10.625" style="446"/>
    <col min="5889" max="5896" width="0" style="446" hidden="1" customWidth="1"/>
    <col min="5897" max="5899" width="3.75" style="446" customWidth="1"/>
    <col min="5900" max="5900" width="12.75" style="446" customWidth="1"/>
    <col min="5901" max="5901" width="47.375" style="446" customWidth="1"/>
    <col min="5902"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5914" width="10.625" style="446"/>
    <col min="5915" max="5915" width="10.125" style="446" customWidth="1"/>
    <col min="5916" max="6144" width="10.625" style="446"/>
    <col min="6145" max="6152" width="0" style="446" hidden="1" customWidth="1"/>
    <col min="6153" max="6155" width="3.75" style="446" customWidth="1"/>
    <col min="6156" max="6156" width="12.75" style="446" customWidth="1"/>
    <col min="6157" max="6157" width="47.375" style="446" customWidth="1"/>
    <col min="6158"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170" width="10.625" style="446"/>
    <col min="6171" max="6171" width="10.125" style="446" customWidth="1"/>
    <col min="6172" max="6400" width="10.625" style="446"/>
    <col min="6401" max="6408" width="0" style="446" hidden="1" customWidth="1"/>
    <col min="6409" max="6411" width="3.75" style="446" customWidth="1"/>
    <col min="6412" max="6412" width="12.75" style="446" customWidth="1"/>
    <col min="6413" max="6413" width="47.375" style="446" customWidth="1"/>
    <col min="6414"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426" width="10.625" style="446"/>
    <col min="6427" max="6427" width="10.125" style="446" customWidth="1"/>
    <col min="6428" max="6656" width="10.625" style="446"/>
    <col min="6657" max="6664" width="0" style="446" hidden="1" customWidth="1"/>
    <col min="6665" max="6667" width="3.75" style="446" customWidth="1"/>
    <col min="6668" max="6668" width="12.75" style="446" customWidth="1"/>
    <col min="6669" max="6669" width="47.375" style="446" customWidth="1"/>
    <col min="6670"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682" width="10.625" style="446"/>
    <col min="6683" max="6683" width="10.125" style="446" customWidth="1"/>
    <col min="6684" max="6912" width="10.625" style="446"/>
    <col min="6913" max="6920" width="0" style="446" hidden="1" customWidth="1"/>
    <col min="6921" max="6923" width="3.75" style="446" customWidth="1"/>
    <col min="6924" max="6924" width="12.75" style="446" customWidth="1"/>
    <col min="6925" max="6925" width="47.375" style="446" customWidth="1"/>
    <col min="6926"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6938" width="10.625" style="446"/>
    <col min="6939" max="6939" width="10.125" style="446" customWidth="1"/>
    <col min="6940" max="7168" width="10.625" style="446"/>
    <col min="7169" max="7176" width="0" style="446" hidden="1" customWidth="1"/>
    <col min="7177" max="7179" width="3.75" style="446" customWidth="1"/>
    <col min="7180" max="7180" width="12.75" style="446" customWidth="1"/>
    <col min="7181" max="7181" width="47.375" style="446" customWidth="1"/>
    <col min="7182"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194" width="10.625" style="446"/>
    <col min="7195" max="7195" width="10.125" style="446" customWidth="1"/>
    <col min="7196" max="7424" width="10.625" style="446"/>
    <col min="7425" max="7432" width="0" style="446" hidden="1" customWidth="1"/>
    <col min="7433" max="7435" width="3.75" style="446" customWidth="1"/>
    <col min="7436" max="7436" width="12.75" style="446" customWidth="1"/>
    <col min="7437" max="7437" width="47.375" style="446" customWidth="1"/>
    <col min="7438"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450" width="10.625" style="446"/>
    <col min="7451" max="7451" width="10.125" style="446" customWidth="1"/>
    <col min="7452" max="7680" width="10.625" style="446"/>
    <col min="7681" max="7688" width="0" style="446" hidden="1" customWidth="1"/>
    <col min="7689" max="7691" width="3.75" style="446" customWidth="1"/>
    <col min="7692" max="7692" width="12.75" style="446" customWidth="1"/>
    <col min="7693" max="7693" width="47.375" style="446" customWidth="1"/>
    <col min="7694"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706" width="10.625" style="446"/>
    <col min="7707" max="7707" width="10.125" style="446" customWidth="1"/>
    <col min="7708" max="7936" width="10.625" style="446"/>
    <col min="7937" max="7944" width="0" style="446" hidden="1" customWidth="1"/>
    <col min="7945" max="7947" width="3.75" style="446" customWidth="1"/>
    <col min="7948" max="7948" width="12.75" style="446" customWidth="1"/>
    <col min="7949" max="7949" width="47.375" style="446" customWidth="1"/>
    <col min="7950"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7962" width="10.625" style="446"/>
    <col min="7963" max="7963" width="10.125" style="446" customWidth="1"/>
    <col min="7964" max="8192" width="10.625" style="446"/>
    <col min="8193" max="8200" width="0" style="446" hidden="1" customWidth="1"/>
    <col min="8201" max="8203" width="3.75" style="446" customWidth="1"/>
    <col min="8204" max="8204" width="12.75" style="446" customWidth="1"/>
    <col min="8205" max="8205" width="47.375" style="446" customWidth="1"/>
    <col min="8206"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218" width="10.625" style="446"/>
    <col min="8219" max="8219" width="10.125" style="446" customWidth="1"/>
    <col min="8220" max="8448" width="10.625" style="446"/>
    <col min="8449" max="8456" width="0" style="446" hidden="1" customWidth="1"/>
    <col min="8457" max="8459" width="3.75" style="446" customWidth="1"/>
    <col min="8460" max="8460" width="12.75" style="446" customWidth="1"/>
    <col min="8461" max="8461" width="47.375" style="446" customWidth="1"/>
    <col min="8462"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474" width="10.625" style="446"/>
    <col min="8475" max="8475" width="10.125" style="446" customWidth="1"/>
    <col min="8476" max="8704" width="10.625" style="446"/>
    <col min="8705" max="8712" width="0" style="446" hidden="1" customWidth="1"/>
    <col min="8713" max="8715" width="3.75" style="446" customWidth="1"/>
    <col min="8716" max="8716" width="12.75" style="446" customWidth="1"/>
    <col min="8717" max="8717" width="47.375" style="446" customWidth="1"/>
    <col min="8718"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730" width="10.625" style="446"/>
    <col min="8731" max="8731" width="10.125" style="446" customWidth="1"/>
    <col min="8732" max="8960" width="10.625" style="446"/>
    <col min="8961" max="8968" width="0" style="446" hidden="1" customWidth="1"/>
    <col min="8969" max="8971" width="3.75" style="446" customWidth="1"/>
    <col min="8972" max="8972" width="12.75" style="446" customWidth="1"/>
    <col min="8973" max="8973" width="47.375" style="446" customWidth="1"/>
    <col min="8974"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8986" width="10.625" style="446"/>
    <col min="8987" max="8987" width="10.125" style="446" customWidth="1"/>
    <col min="8988" max="9216" width="10.625" style="446"/>
    <col min="9217" max="9224" width="0" style="446" hidden="1" customWidth="1"/>
    <col min="9225" max="9227" width="3.75" style="446" customWidth="1"/>
    <col min="9228" max="9228" width="12.75" style="446" customWidth="1"/>
    <col min="9229" max="9229" width="47.375" style="446" customWidth="1"/>
    <col min="9230"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242" width="10.625" style="446"/>
    <col min="9243" max="9243" width="10.125" style="446" customWidth="1"/>
    <col min="9244" max="9472" width="10.625" style="446"/>
    <col min="9473" max="9480" width="0" style="446" hidden="1" customWidth="1"/>
    <col min="9481" max="9483" width="3.75" style="446" customWidth="1"/>
    <col min="9484" max="9484" width="12.75" style="446" customWidth="1"/>
    <col min="9485" max="9485" width="47.375" style="446" customWidth="1"/>
    <col min="9486"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498" width="10.625" style="446"/>
    <col min="9499" max="9499" width="10.125" style="446" customWidth="1"/>
    <col min="9500" max="9728" width="10.625" style="446"/>
    <col min="9729" max="9736" width="0" style="446" hidden="1" customWidth="1"/>
    <col min="9737" max="9739" width="3.75" style="446" customWidth="1"/>
    <col min="9740" max="9740" width="12.75" style="446" customWidth="1"/>
    <col min="9741" max="9741" width="47.375" style="446" customWidth="1"/>
    <col min="9742"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754" width="10.625" style="446"/>
    <col min="9755" max="9755" width="10.125" style="446" customWidth="1"/>
    <col min="9756" max="9984" width="10.625" style="446"/>
    <col min="9985" max="9992" width="0" style="446" hidden="1" customWidth="1"/>
    <col min="9993" max="9995" width="3.75" style="446" customWidth="1"/>
    <col min="9996" max="9996" width="12.75" style="446" customWidth="1"/>
    <col min="9997" max="9997" width="47.375" style="446" customWidth="1"/>
    <col min="9998"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010" width="10.625" style="446"/>
    <col min="10011" max="10011" width="10.125" style="446" customWidth="1"/>
    <col min="10012" max="10240" width="10.625" style="446"/>
    <col min="10241" max="10248" width="0" style="446" hidden="1" customWidth="1"/>
    <col min="10249" max="10251" width="3.75" style="446" customWidth="1"/>
    <col min="10252" max="10252" width="12.75" style="446" customWidth="1"/>
    <col min="10253" max="10253" width="47.375" style="446" customWidth="1"/>
    <col min="10254"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266" width="10.625" style="446"/>
    <col min="10267" max="10267" width="10.125" style="446" customWidth="1"/>
    <col min="10268" max="10496" width="10.625" style="446"/>
    <col min="10497" max="10504" width="0" style="446" hidden="1" customWidth="1"/>
    <col min="10505" max="10507" width="3.75" style="446" customWidth="1"/>
    <col min="10508" max="10508" width="12.75" style="446" customWidth="1"/>
    <col min="10509" max="10509" width="47.375" style="446" customWidth="1"/>
    <col min="10510"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522" width="10.625" style="446"/>
    <col min="10523" max="10523" width="10.125" style="446" customWidth="1"/>
    <col min="10524" max="10752" width="10.625" style="446"/>
    <col min="10753" max="10760" width="0" style="446" hidden="1" customWidth="1"/>
    <col min="10761" max="10763" width="3.75" style="446" customWidth="1"/>
    <col min="10764" max="10764" width="12.75" style="446" customWidth="1"/>
    <col min="10765" max="10765" width="47.375" style="446" customWidth="1"/>
    <col min="10766"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0778" width="10.625" style="446"/>
    <col min="10779" max="10779" width="10.125" style="446" customWidth="1"/>
    <col min="10780" max="11008" width="10.625" style="446"/>
    <col min="11009" max="11016" width="0" style="446" hidden="1" customWidth="1"/>
    <col min="11017" max="11019" width="3.75" style="446" customWidth="1"/>
    <col min="11020" max="11020" width="12.75" style="446" customWidth="1"/>
    <col min="11021" max="11021" width="47.375" style="446" customWidth="1"/>
    <col min="11022"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034" width="10.625" style="446"/>
    <col min="11035" max="11035" width="10.125" style="446" customWidth="1"/>
    <col min="11036" max="11264" width="10.625" style="446"/>
    <col min="11265" max="11272" width="0" style="446" hidden="1" customWidth="1"/>
    <col min="11273" max="11275" width="3.75" style="446" customWidth="1"/>
    <col min="11276" max="11276" width="12.75" style="446" customWidth="1"/>
    <col min="11277" max="11277" width="47.375" style="446" customWidth="1"/>
    <col min="11278"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290" width="10.625" style="446"/>
    <col min="11291" max="11291" width="10.125" style="446" customWidth="1"/>
    <col min="11292" max="11520" width="10.625" style="446"/>
    <col min="11521" max="11528" width="0" style="446" hidden="1" customWidth="1"/>
    <col min="11529" max="11531" width="3.75" style="446" customWidth="1"/>
    <col min="11532" max="11532" width="12.75" style="446" customWidth="1"/>
    <col min="11533" max="11533" width="47.375" style="446" customWidth="1"/>
    <col min="11534"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546" width="10.625" style="446"/>
    <col min="11547" max="11547" width="10.125" style="446" customWidth="1"/>
    <col min="11548" max="11776" width="10.625" style="446"/>
    <col min="11777" max="11784" width="0" style="446" hidden="1" customWidth="1"/>
    <col min="11785" max="11787" width="3.75" style="446" customWidth="1"/>
    <col min="11788" max="11788" width="12.75" style="446" customWidth="1"/>
    <col min="11789" max="11789" width="47.375" style="446" customWidth="1"/>
    <col min="11790"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1802" width="10.625" style="446"/>
    <col min="11803" max="11803" width="10.125" style="446" customWidth="1"/>
    <col min="11804" max="12032" width="10.625" style="446"/>
    <col min="12033" max="12040" width="0" style="446" hidden="1" customWidth="1"/>
    <col min="12041" max="12043" width="3.75" style="446" customWidth="1"/>
    <col min="12044" max="12044" width="12.75" style="446" customWidth="1"/>
    <col min="12045" max="12045" width="47.375" style="446" customWidth="1"/>
    <col min="12046"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058" width="10.625" style="446"/>
    <col min="12059" max="12059" width="10.125" style="446" customWidth="1"/>
    <col min="12060" max="12288" width="10.625" style="446"/>
    <col min="12289" max="12296" width="0" style="446" hidden="1" customWidth="1"/>
    <col min="12297" max="12299" width="3.75" style="446" customWidth="1"/>
    <col min="12300" max="12300" width="12.75" style="446" customWidth="1"/>
    <col min="12301" max="12301" width="47.375" style="446" customWidth="1"/>
    <col min="12302"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314" width="10.625" style="446"/>
    <col min="12315" max="12315" width="10.125" style="446" customWidth="1"/>
    <col min="12316" max="12544" width="10.625" style="446"/>
    <col min="12545" max="12552" width="0" style="446" hidden="1" customWidth="1"/>
    <col min="12553" max="12555" width="3.75" style="446" customWidth="1"/>
    <col min="12556" max="12556" width="12.75" style="446" customWidth="1"/>
    <col min="12557" max="12557" width="47.375" style="446" customWidth="1"/>
    <col min="12558"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570" width="10.625" style="446"/>
    <col min="12571" max="12571" width="10.125" style="446" customWidth="1"/>
    <col min="12572" max="12800" width="10.625" style="446"/>
    <col min="12801" max="12808" width="0" style="446" hidden="1" customWidth="1"/>
    <col min="12809" max="12811" width="3.75" style="446" customWidth="1"/>
    <col min="12812" max="12812" width="12.75" style="446" customWidth="1"/>
    <col min="12813" max="12813" width="47.375" style="446" customWidth="1"/>
    <col min="12814"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2826" width="10.625" style="446"/>
    <col min="12827" max="12827" width="10.125" style="446" customWidth="1"/>
    <col min="12828" max="13056" width="10.625" style="446"/>
    <col min="13057" max="13064" width="0" style="446" hidden="1" customWidth="1"/>
    <col min="13065" max="13067" width="3.75" style="446" customWidth="1"/>
    <col min="13068" max="13068" width="12.75" style="446" customWidth="1"/>
    <col min="13069" max="13069" width="47.375" style="446" customWidth="1"/>
    <col min="13070"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082" width="10.625" style="446"/>
    <col min="13083" max="13083" width="10.125" style="446" customWidth="1"/>
    <col min="13084" max="13312" width="10.625" style="446"/>
    <col min="13313" max="13320" width="0" style="446" hidden="1" customWidth="1"/>
    <col min="13321" max="13323" width="3.75" style="446" customWidth="1"/>
    <col min="13324" max="13324" width="12.75" style="446" customWidth="1"/>
    <col min="13325" max="13325" width="47.375" style="446" customWidth="1"/>
    <col min="13326"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338" width="10.625" style="446"/>
    <col min="13339" max="13339" width="10.125" style="446" customWidth="1"/>
    <col min="13340" max="13568" width="10.625" style="446"/>
    <col min="13569" max="13576" width="0" style="446" hidden="1" customWidth="1"/>
    <col min="13577" max="13579" width="3.75" style="446" customWidth="1"/>
    <col min="13580" max="13580" width="12.75" style="446" customWidth="1"/>
    <col min="13581" max="13581" width="47.375" style="446" customWidth="1"/>
    <col min="13582"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594" width="10.625" style="446"/>
    <col min="13595" max="13595" width="10.125" style="446" customWidth="1"/>
    <col min="13596" max="13824" width="10.625" style="446"/>
    <col min="13825" max="13832" width="0" style="446" hidden="1" customWidth="1"/>
    <col min="13833" max="13835" width="3.75" style="446" customWidth="1"/>
    <col min="13836" max="13836" width="12.75" style="446" customWidth="1"/>
    <col min="13837" max="13837" width="47.375" style="446" customWidth="1"/>
    <col min="13838"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3850" width="10.625" style="446"/>
    <col min="13851" max="13851" width="10.125" style="446" customWidth="1"/>
    <col min="13852" max="14080" width="10.625" style="446"/>
    <col min="14081" max="14088" width="0" style="446" hidden="1" customWidth="1"/>
    <col min="14089" max="14091" width="3.75" style="446" customWidth="1"/>
    <col min="14092" max="14092" width="12.75" style="446" customWidth="1"/>
    <col min="14093" max="14093" width="47.375" style="446" customWidth="1"/>
    <col min="14094"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106" width="10.625" style="446"/>
    <col min="14107" max="14107" width="10.125" style="446" customWidth="1"/>
    <col min="14108" max="14336" width="10.625" style="446"/>
    <col min="14337" max="14344" width="0" style="446" hidden="1" customWidth="1"/>
    <col min="14345" max="14347" width="3.75" style="446" customWidth="1"/>
    <col min="14348" max="14348" width="12.75" style="446" customWidth="1"/>
    <col min="14349" max="14349" width="47.375" style="446" customWidth="1"/>
    <col min="14350"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362" width="10.625" style="446"/>
    <col min="14363" max="14363" width="10.125" style="446" customWidth="1"/>
    <col min="14364" max="14592" width="10.625" style="446"/>
    <col min="14593" max="14600" width="0" style="446" hidden="1" customWidth="1"/>
    <col min="14601" max="14603" width="3.75" style="446" customWidth="1"/>
    <col min="14604" max="14604" width="12.75" style="446" customWidth="1"/>
    <col min="14605" max="14605" width="47.375" style="446" customWidth="1"/>
    <col min="14606"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618" width="10.625" style="446"/>
    <col min="14619" max="14619" width="10.125" style="446" customWidth="1"/>
    <col min="14620" max="14848" width="10.625" style="446"/>
    <col min="14849" max="14856" width="0" style="446" hidden="1" customWidth="1"/>
    <col min="14857" max="14859" width="3.75" style="446" customWidth="1"/>
    <col min="14860" max="14860" width="12.75" style="446" customWidth="1"/>
    <col min="14861" max="14861" width="47.375" style="446" customWidth="1"/>
    <col min="14862"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4874" width="10.625" style="446"/>
    <col min="14875" max="14875" width="10.125" style="446" customWidth="1"/>
    <col min="14876" max="15104" width="10.625" style="446"/>
    <col min="15105" max="15112" width="0" style="446" hidden="1" customWidth="1"/>
    <col min="15113" max="15115" width="3.75" style="446" customWidth="1"/>
    <col min="15116" max="15116" width="12.75" style="446" customWidth="1"/>
    <col min="15117" max="15117" width="47.375" style="446" customWidth="1"/>
    <col min="15118"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130" width="10.625" style="446"/>
    <col min="15131" max="15131" width="10.125" style="446" customWidth="1"/>
    <col min="15132" max="15360" width="10.625" style="446"/>
    <col min="15361" max="15368" width="0" style="446" hidden="1" customWidth="1"/>
    <col min="15369" max="15371" width="3.75" style="446" customWidth="1"/>
    <col min="15372" max="15372" width="12.75" style="446" customWidth="1"/>
    <col min="15373" max="15373" width="47.375" style="446" customWidth="1"/>
    <col min="15374"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386" width="10.625" style="446"/>
    <col min="15387" max="15387" width="10.125" style="446" customWidth="1"/>
    <col min="15388" max="15616" width="10.625" style="446"/>
    <col min="15617" max="15624" width="0" style="446" hidden="1" customWidth="1"/>
    <col min="15625" max="15627" width="3.75" style="446" customWidth="1"/>
    <col min="15628" max="15628" width="12.75" style="446" customWidth="1"/>
    <col min="15629" max="15629" width="47.375" style="446" customWidth="1"/>
    <col min="15630"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642" width="10.625" style="446"/>
    <col min="15643" max="15643" width="10.125" style="446" customWidth="1"/>
    <col min="15644" max="15872" width="10.625" style="446"/>
    <col min="15873" max="15880" width="0" style="446" hidden="1" customWidth="1"/>
    <col min="15881" max="15883" width="3.75" style="446" customWidth="1"/>
    <col min="15884" max="15884" width="12.75" style="446" customWidth="1"/>
    <col min="15885" max="15885" width="47.375" style="446" customWidth="1"/>
    <col min="15886"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5898" width="10.625" style="446"/>
    <col min="15899" max="15899" width="10.125" style="446" customWidth="1"/>
    <col min="15900" max="16128" width="10.625" style="446"/>
    <col min="16129" max="16136" width="0" style="446" hidden="1" customWidth="1"/>
    <col min="16137" max="16139" width="3.75" style="446" customWidth="1"/>
    <col min="16140" max="16140" width="12.75" style="446" customWidth="1"/>
    <col min="16141" max="16141" width="47.375" style="446" customWidth="1"/>
    <col min="16142"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154" width="10.625" style="446"/>
    <col min="16155" max="16155" width="10.125" style="446" customWidth="1"/>
    <col min="16156" max="16384" width="10.6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2" t="s">
        <v>617</v>
      </c>
      <c r="M5" s="1312"/>
      <c r="N5" s="1312"/>
      <c r="O5" s="1312"/>
      <c r="P5" s="1312"/>
      <c r="Q5" s="1312"/>
      <c r="R5" s="1312"/>
      <c r="S5" s="1312"/>
      <c r="T5" s="1312"/>
      <c r="U5" s="467"/>
    </row>
    <row r="6" spans="1:34" ht="3" customHeight="1">
      <c r="J6" s="451"/>
      <c r="K6" s="451"/>
      <c r="L6" s="447"/>
      <c r="M6" s="447"/>
      <c r="N6" s="447"/>
      <c r="O6" s="450"/>
      <c r="P6" s="450"/>
      <c r="Q6" s="450"/>
      <c r="R6" s="450"/>
      <c r="S6" s="450"/>
      <c r="T6" s="450"/>
      <c r="U6" s="447"/>
    </row>
    <row r="7" spans="1:34"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34" s="461" customFormat="1" ht="22.8">
      <c r="G8" s="460"/>
      <c r="H8" s="460"/>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635"/>
      <c r="X8" s="475"/>
      <c r="Y8" s="475"/>
      <c r="Z8" s="475"/>
      <c r="AA8" s="475"/>
      <c r="AB8" s="475"/>
      <c r="AC8" s="475"/>
      <c r="AD8" s="475"/>
      <c r="AE8" s="475"/>
      <c r="AF8" s="475"/>
      <c r="AG8" s="475"/>
      <c r="AH8" s="475"/>
    </row>
    <row r="9" spans="1:34" s="461" customFormat="1" ht="22.8">
      <c r="G9" s="460"/>
      <c r="H9" s="460"/>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635"/>
      <c r="X9" s="475"/>
      <c r="Y9" s="475"/>
      <c r="Z9" s="475"/>
      <c r="AA9" s="475"/>
      <c r="AB9" s="475"/>
      <c r="AC9" s="475"/>
      <c r="AD9" s="475"/>
      <c r="AE9" s="475"/>
      <c r="AF9" s="475"/>
      <c r="AG9" s="475"/>
      <c r="AH9" s="475"/>
    </row>
    <row r="10" spans="1:34"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34" s="461" customFormat="1" ht="11.4" hidden="1">
      <c r="G11" s="460"/>
      <c r="H11" s="460"/>
      <c r="L11" s="1313"/>
      <c r="M11" s="1313"/>
      <c r="N11" s="458"/>
      <c r="O11" s="1333"/>
      <c r="P11" s="1333"/>
      <c r="Q11" s="1333"/>
      <c r="R11" s="1333"/>
      <c r="S11" s="1333"/>
      <c r="T11" s="1333"/>
      <c r="U11" s="473" t="s">
        <v>371</v>
      </c>
      <c r="X11" s="475"/>
      <c r="Y11" s="475"/>
      <c r="Z11" s="475"/>
      <c r="AA11" s="475"/>
      <c r="AB11" s="475"/>
      <c r="AC11" s="475"/>
      <c r="AD11" s="475"/>
      <c r="AE11" s="475"/>
      <c r="AF11" s="475"/>
      <c r="AG11" s="475"/>
      <c r="AH11" s="475"/>
    </row>
    <row r="12" spans="1:34">
      <c r="J12" s="451"/>
      <c r="K12" s="451"/>
      <c r="L12" s="447"/>
      <c r="M12" s="447"/>
      <c r="N12" s="447"/>
      <c r="O12" s="1330"/>
      <c r="P12" s="1330"/>
      <c r="Q12" s="1330"/>
      <c r="R12" s="1330"/>
      <c r="S12" s="1330"/>
      <c r="T12" s="1330"/>
      <c r="U12" s="1330"/>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96" t="s">
        <v>91</v>
      </c>
      <c r="M14" s="1296" t="s">
        <v>603</v>
      </c>
      <c r="N14" s="491"/>
      <c r="O14" s="1297" t="s">
        <v>605</v>
      </c>
      <c r="P14" s="1298"/>
      <c r="Q14" s="1298"/>
      <c r="R14" s="1298"/>
      <c r="S14" s="1298"/>
      <c r="T14" s="1299"/>
      <c r="U14" s="1307" t="s">
        <v>339</v>
      </c>
      <c r="V14" s="1293" t="s">
        <v>274</v>
      </c>
      <c r="W14" s="1231"/>
    </row>
    <row r="15" spans="1:34" s="493" customFormat="1" ht="14.25" customHeight="1">
      <c r="G15" s="501"/>
      <c r="H15" s="501"/>
      <c r="I15" s="501"/>
      <c r="J15" s="499"/>
      <c r="K15" s="499"/>
      <c r="L15" s="1296"/>
      <c r="M15" s="1296"/>
      <c r="N15" s="491"/>
      <c r="O15" s="1302" t="s">
        <v>579</v>
      </c>
      <c r="P15" s="1300" t="s">
        <v>270</v>
      </c>
      <c r="Q15" s="1301"/>
      <c r="R15" s="1305" t="s">
        <v>616</v>
      </c>
      <c r="S15" s="1305"/>
      <c r="T15" s="1306"/>
      <c r="U15" s="1308"/>
      <c r="V15" s="1294"/>
      <c r="W15" s="1231"/>
      <c r="X15" s="554"/>
      <c r="Y15" s="554"/>
      <c r="Z15" s="554"/>
      <c r="AA15" s="554"/>
      <c r="AB15" s="554"/>
      <c r="AC15" s="554"/>
      <c r="AD15" s="554"/>
      <c r="AE15" s="554"/>
      <c r="AF15" s="554"/>
      <c r="AG15" s="554"/>
      <c r="AH15" s="554"/>
    </row>
    <row r="16" spans="1:34" ht="34.200000000000003">
      <c r="J16" s="451"/>
      <c r="K16" s="451"/>
      <c r="L16" s="1296"/>
      <c r="M16" s="1296"/>
      <c r="N16" s="490"/>
      <c r="O16" s="1303"/>
      <c r="P16" s="505" t="s">
        <v>671</v>
      </c>
      <c r="Q16" s="505" t="s">
        <v>672</v>
      </c>
      <c r="R16" s="506" t="s">
        <v>273</v>
      </c>
      <c r="S16" s="1291" t="s">
        <v>272</v>
      </c>
      <c r="T16" s="1292"/>
      <c r="U16" s="1309"/>
      <c r="V16" s="1295"/>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14">
        <f ca="1">OFFSET(S17,0,-1)+1</f>
        <v>7</v>
      </c>
      <c r="T17" s="1314"/>
      <c r="U17" s="457">
        <f ca="1">OFFSET(U17,0,-2)+1</f>
        <v>8</v>
      </c>
      <c r="V17" s="465">
        <f ca="1">OFFSET(V17,0,-1)</f>
        <v>8</v>
      </c>
      <c r="W17" s="457">
        <f ca="1">OFFSET(W17,0,-1)+1</f>
        <v>9</v>
      </c>
    </row>
    <row r="18" spans="1:34" ht="22.8">
      <c r="A18" s="1315">
        <v>1</v>
      </c>
      <c r="B18" s="888"/>
      <c r="C18" s="888"/>
      <c r="D18" s="888"/>
      <c r="E18" s="889"/>
      <c r="F18" s="890"/>
      <c r="G18" s="890"/>
      <c r="H18" s="890"/>
      <c r="I18" s="891"/>
      <c r="J18" s="886"/>
      <c r="K18" s="893"/>
      <c r="L18" s="562">
        <f>mergeValue(A18)</f>
        <v>1</v>
      </c>
      <c r="M18" s="610" t="s">
        <v>19</v>
      </c>
      <c r="N18" s="549"/>
      <c r="O18" s="1327" t="str">
        <f>IF('Перечень тарифов'!J31="","","" &amp; 'Перечень тарифов'!J31 &amp; "")</f>
        <v>Тариф на услуги по передаче тепловой энергии</v>
      </c>
      <c r="P18" s="1327"/>
      <c r="Q18" s="1327"/>
      <c r="R18" s="1327"/>
      <c r="S18" s="1327"/>
      <c r="T18" s="1327"/>
      <c r="U18" s="1327"/>
      <c r="V18" s="1327"/>
      <c r="W18" s="1130" t="s">
        <v>719</v>
      </c>
    </row>
    <row r="19" spans="1:34" hidden="1">
      <c r="A19" s="1315"/>
      <c r="B19" s="1315">
        <v>1</v>
      </c>
      <c r="C19" s="888"/>
      <c r="D19" s="888"/>
      <c r="E19" s="890"/>
      <c r="F19" s="890"/>
      <c r="G19" s="890"/>
      <c r="H19" s="890"/>
      <c r="I19" s="885"/>
      <c r="J19" s="884"/>
      <c r="K19" s="887"/>
      <c r="L19" s="562" t="str">
        <f>mergeValue(A19) &amp;"."&amp; mergeValue(B19)</f>
        <v>1.1</v>
      </c>
      <c r="M19" s="516"/>
      <c r="N19" s="549"/>
      <c r="O19" s="1327"/>
      <c r="P19" s="1327"/>
      <c r="Q19" s="1327"/>
      <c r="R19" s="1327"/>
      <c r="S19" s="1327"/>
      <c r="T19" s="1327"/>
      <c r="U19" s="1327"/>
      <c r="V19" s="1327"/>
      <c r="W19" s="1130"/>
    </row>
    <row r="20" spans="1:34" hidden="1">
      <c r="A20" s="1315"/>
      <c r="B20" s="1315"/>
      <c r="C20" s="1315">
        <v>1</v>
      </c>
      <c r="D20" s="888"/>
      <c r="E20" s="890"/>
      <c r="F20" s="890"/>
      <c r="G20" s="890"/>
      <c r="H20" s="890"/>
      <c r="I20" s="892"/>
      <c r="J20" s="884"/>
      <c r="K20" s="887"/>
      <c r="L20" s="562" t="str">
        <f>mergeValue(A20) &amp;"."&amp; mergeValue(B20)&amp;"."&amp; mergeValue(C20)</f>
        <v>1.1.1</v>
      </c>
      <c r="M20" s="517"/>
      <c r="N20" s="549"/>
      <c r="O20" s="1327"/>
      <c r="P20" s="1327"/>
      <c r="Q20" s="1327"/>
      <c r="R20" s="1327"/>
      <c r="S20" s="1327"/>
      <c r="T20" s="1327"/>
      <c r="U20" s="1327"/>
      <c r="V20" s="1327"/>
      <c r="W20" s="1130"/>
    </row>
    <row r="21" spans="1:34" hidden="1">
      <c r="A21" s="1315"/>
      <c r="B21" s="1315"/>
      <c r="C21" s="1315"/>
      <c r="D21" s="1315">
        <v>1</v>
      </c>
      <c r="E21" s="890"/>
      <c r="F21" s="890"/>
      <c r="G21" s="890"/>
      <c r="H21" s="890"/>
      <c r="I21" s="892"/>
      <c r="J21" s="884"/>
      <c r="K21" s="887"/>
      <c r="L21" s="562" t="str">
        <f>mergeValue(A21) &amp;"."&amp; mergeValue(B21)&amp;"."&amp; mergeValue(C21)&amp;"."&amp; mergeValue(D21)</f>
        <v>1.1.1.1</v>
      </c>
      <c r="M21" s="518"/>
      <c r="N21" s="549"/>
      <c r="O21" s="1327"/>
      <c r="P21" s="1327"/>
      <c r="Q21" s="1327"/>
      <c r="R21" s="1327"/>
      <c r="S21" s="1327"/>
      <c r="T21" s="1327"/>
      <c r="U21" s="1327"/>
      <c r="V21" s="1327"/>
      <c r="W21" s="1130"/>
    </row>
    <row r="22" spans="1:34" ht="11.25" hidden="1" customHeight="1">
      <c r="A22" s="1315"/>
      <c r="B22" s="1315"/>
      <c r="C22" s="1315"/>
      <c r="D22" s="1315"/>
      <c r="E22" s="1315">
        <v>1</v>
      </c>
      <c r="F22" s="890"/>
      <c r="G22" s="890"/>
      <c r="H22" s="888">
        <v>1</v>
      </c>
      <c r="I22" s="1315">
        <v>1</v>
      </c>
      <c r="J22" s="890"/>
      <c r="K22" s="895"/>
      <c r="L22" s="562"/>
      <c r="M22" s="524"/>
      <c r="N22" s="550"/>
      <c r="O22" s="600"/>
      <c r="P22" s="600"/>
      <c r="Q22" s="600"/>
      <c r="R22" s="600"/>
      <c r="S22" s="600"/>
      <c r="T22" s="600"/>
      <c r="U22" s="600"/>
      <c r="V22" s="478"/>
      <c r="W22" s="1091"/>
    </row>
    <row r="23" spans="1:34" ht="45.6">
      <c r="A23" s="1315"/>
      <c r="B23" s="1315"/>
      <c r="C23" s="1315"/>
      <c r="D23" s="1315"/>
      <c r="E23" s="1315"/>
      <c r="F23" s="1315">
        <v>1</v>
      </c>
      <c r="G23" s="888"/>
      <c r="H23" s="888"/>
      <c r="I23" s="1315"/>
      <c r="J23" s="1315">
        <v>1</v>
      </c>
      <c r="K23" s="896"/>
      <c r="L23" s="562" t="str">
        <f>mergeValue(A23) &amp;"."&amp; mergeValue(B23)&amp;"."&amp; mergeValue(C23)&amp;"."&amp; mergeValue(D23)&amp;"."&amp;  mergeValue(F23)</f>
        <v>1.1.1.1.1</v>
      </c>
      <c r="M23" s="525" t="s">
        <v>9</v>
      </c>
      <c r="N23" s="550"/>
      <c r="O23" s="1317" t="s">
        <v>303</v>
      </c>
      <c r="P23" s="1317"/>
      <c r="Q23" s="1317"/>
      <c r="R23" s="1317"/>
      <c r="S23" s="1317"/>
      <c r="T23" s="1317"/>
      <c r="U23" s="1317"/>
      <c r="V23" s="1317"/>
      <c r="W23" s="1130" t="s">
        <v>721</v>
      </c>
      <c r="Y23" s="474" t="str">
        <f>strCheckUnique(Z23:Z26)</f>
        <v/>
      </c>
      <c r="AA23" s="474"/>
    </row>
    <row r="24" spans="1:34" ht="99" customHeight="1">
      <c r="A24" s="1315"/>
      <c r="B24" s="1315"/>
      <c r="C24" s="1315"/>
      <c r="D24" s="1315"/>
      <c r="E24" s="1315"/>
      <c r="F24" s="1315"/>
      <c r="G24" s="888">
        <v>1</v>
      </c>
      <c r="H24" s="888"/>
      <c r="I24" s="1315"/>
      <c r="J24" s="1315"/>
      <c r="K24" s="896">
        <v>1</v>
      </c>
      <c r="L24" s="562" t="str">
        <f>mergeValue(A24) &amp;"."&amp; mergeValue(B24)&amp;"."&amp; mergeValue(C24)&amp;"."&amp; mergeValue(D24)&amp;"."&amp; mergeValue(F24)&amp;"."&amp; mergeValue(G24)</f>
        <v>1.1.1.1.1.1</v>
      </c>
      <c r="M24" s="1089" t="s">
        <v>606</v>
      </c>
      <c r="N24" s="555"/>
      <c r="O24" s="649">
        <v>130</v>
      </c>
      <c r="P24" s="532"/>
      <c r="Q24" s="1040"/>
      <c r="R24" s="1321" t="s">
        <v>1465</v>
      </c>
      <c r="S24" s="1311" t="s">
        <v>83</v>
      </c>
      <c r="T24" s="1321" t="s">
        <v>2063</v>
      </c>
      <c r="U24" s="1311" t="s">
        <v>84</v>
      </c>
      <c r="V24" s="547"/>
      <c r="W24" s="1285" t="s">
        <v>734</v>
      </c>
      <c r="X24" s="470" t="str">
        <f>strCheckDate(O25:V25)</f>
        <v/>
      </c>
      <c r="Y24" s="474"/>
      <c r="Z24" s="474" t="str">
        <f>IF(M24="","",M24 )</f>
        <v>вода</v>
      </c>
      <c r="AA24" s="474"/>
      <c r="AB24" s="474"/>
      <c r="AC24" s="474"/>
    </row>
    <row r="25" spans="1:34" ht="11.4" hidden="1">
      <c r="A25" s="1315"/>
      <c r="B25" s="1315"/>
      <c r="C25" s="1315"/>
      <c r="D25" s="1315"/>
      <c r="E25" s="1315"/>
      <c r="F25" s="1315"/>
      <c r="G25" s="888"/>
      <c r="H25" s="888"/>
      <c r="I25" s="1315"/>
      <c r="J25" s="1315"/>
      <c r="K25" s="896"/>
      <c r="L25" s="569"/>
      <c r="M25" s="615"/>
      <c r="N25" s="555"/>
      <c r="O25" s="532"/>
      <c r="P25" s="532"/>
      <c r="Q25" s="553" t="str">
        <f>R24 &amp; "-" &amp; T24</f>
        <v>01.07.2020-31.12.2020</v>
      </c>
      <c r="R25" s="1310"/>
      <c r="S25" s="1311"/>
      <c r="T25" s="1310"/>
      <c r="U25" s="1311"/>
      <c r="V25" s="547"/>
      <c r="W25" s="1286"/>
    </row>
    <row r="26" spans="1:34" s="445" customFormat="1" ht="15" customHeight="1">
      <c r="A26" s="1315"/>
      <c r="B26" s="1315"/>
      <c r="C26" s="1315"/>
      <c r="D26" s="1315"/>
      <c r="E26" s="1315"/>
      <c r="F26" s="1315"/>
      <c r="G26" s="890"/>
      <c r="H26" s="888"/>
      <c r="I26" s="1315"/>
      <c r="J26" s="1315"/>
      <c r="K26" s="895"/>
      <c r="L26" s="508"/>
      <c r="M26" s="526" t="s">
        <v>24</v>
      </c>
      <c r="N26" s="521"/>
      <c r="O26" s="515"/>
      <c r="P26" s="515"/>
      <c r="Q26" s="515"/>
      <c r="R26" s="542"/>
      <c r="S26" s="534"/>
      <c r="T26" s="533"/>
      <c r="U26" s="521"/>
      <c r="V26" s="530"/>
      <c r="W26" s="1287"/>
      <c r="X26" s="471"/>
      <c r="Y26" s="471"/>
      <c r="Z26" s="471"/>
      <c r="AA26" s="471"/>
      <c r="AB26" s="471"/>
      <c r="AC26" s="471"/>
      <c r="AD26" s="471"/>
      <c r="AE26" s="471"/>
      <c r="AF26" s="471"/>
      <c r="AG26" s="471"/>
      <c r="AH26" s="471"/>
    </row>
    <row r="27" spans="1:34" s="445" customFormat="1" ht="15" customHeight="1">
      <c r="A27" s="1315"/>
      <c r="B27" s="1315"/>
      <c r="C27" s="1315"/>
      <c r="D27" s="1315"/>
      <c r="E27" s="1315"/>
      <c r="F27" s="890"/>
      <c r="G27" s="890"/>
      <c r="H27" s="888"/>
      <c r="I27" s="1315"/>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15" customHeight="1">
      <c r="A28" s="1315"/>
      <c r="B28" s="1315"/>
      <c r="C28" s="1315"/>
      <c r="D28" s="1315"/>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ht="3" customHeight="1">
      <c r="L29" s="455"/>
      <c r="M29" s="455"/>
      <c r="N29" s="455"/>
      <c r="O29" s="455"/>
      <c r="P29" s="455"/>
      <c r="Q29" s="455"/>
      <c r="R29" s="455"/>
      <c r="S29" s="455"/>
      <c r="T29" s="455"/>
      <c r="U29" s="455"/>
    </row>
    <row r="30" spans="1:34" ht="123.75" customHeight="1">
      <c r="L30" s="1">
        <v>1</v>
      </c>
      <c r="M30" s="1278" t="s">
        <v>735</v>
      </c>
      <c r="N30" s="1278"/>
      <c r="O30" s="1278"/>
      <c r="P30" s="1278"/>
      <c r="Q30" s="1278"/>
      <c r="R30" s="1278"/>
      <c r="S30" s="1278"/>
      <c r="T30" s="1278"/>
      <c r="U30" s="1278"/>
      <c r="V30" s="1278"/>
      <c r="W30" s="1278"/>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L5:T5"/>
    <mergeCell ref="O9:T9"/>
    <mergeCell ref="O10:T10"/>
    <mergeCell ref="O7:T7"/>
    <mergeCell ref="O8:T8"/>
    <mergeCell ref="M30:W30"/>
    <mergeCell ref="W24:W26"/>
    <mergeCell ref="L13:V13"/>
    <mergeCell ref="L14:L16"/>
    <mergeCell ref="M14:M16"/>
    <mergeCell ref="O14:T14"/>
    <mergeCell ref="U14:U16"/>
    <mergeCell ref="V14:V16"/>
    <mergeCell ref="O15:O16"/>
    <mergeCell ref="P15:Q15"/>
    <mergeCell ref="R15:T15"/>
    <mergeCell ref="S17:T17"/>
    <mergeCell ref="W13:W16"/>
  </mergeCells>
  <dataValidations count="9">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6:V28 W27:W28" xr:uid="{00000000-0002-0000-1500-000000000000}"/>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 type="decimal" allowBlank="1" showErrorMessage="1" errorTitle="Ошибка" error="Допускается ввод только действительных чисел!" sqref="O24" xr:uid="{00000000-0002-0000-1500-000008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 customHeight="1">
      <c r="A1" s="560" t="s">
        <v>182</v>
      </c>
    </row>
    <row r="2" spans="1:20" ht="22.2">
      <c r="F2" s="1279" t="s">
        <v>471</v>
      </c>
      <c r="G2" s="1280"/>
      <c r="H2" s="1281"/>
      <c r="I2" s="609"/>
    </row>
    <row r="3" spans="1:20" ht="3" customHeight="1"/>
    <row r="4" spans="1:20" s="539" customFormat="1" ht="11.4">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6">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8">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8">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c r="O11" s="559"/>
      <c r="P11" s="559"/>
      <c r="Q11" s="559"/>
      <c r="R11" s="559"/>
      <c r="S11" s="559"/>
      <c r="T11" s="559"/>
    </row>
    <row r="12" spans="1:20" s="539" customFormat="1" ht="22.8">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600000000000001">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600000000000001">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625" defaultRowHeight="13.8"/>
  <cols>
    <col min="1" max="6" width="10.625" style="470" hidden="1" customWidth="1"/>
    <col min="7" max="8" width="9.125" style="476" hidden="1" customWidth="1"/>
    <col min="9" max="9" width="3.75" style="453" customWidth="1"/>
    <col min="10" max="11" width="3.75" style="452" customWidth="1"/>
    <col min="12" max="12" width="12.75" style="446" customWidth="1"/>
    <col min="13" max="13" width="44.75" style="446" customWidth="1"/>
    <col min="14" max="14" width="2" style="446" hidden="1" customWidth="1"/>
    <col min="15" max="17" width="23.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34" width="10.625" style="470"/>
    <col min="35" max="256" width="10.625" style="446"/>
    <col min="257" max="264" width="0" style="446" hidden="1" customWidth="1"/>
    <col min="265" max="267" width="3.75" style="446" customWidth="1"/>
    <col min="268" max="268" width="12.75" style="446" customWidth="1"/>
    <col min="269" max="269" width="47.375" style="446" customWidth="1"/>
    <col min="270"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512" width="10.625" style="446"/>
    <col min="513" max="520" width="0" style="446" hidden="1" customWidth="1"/>
    <col min="521" max="523" width="3.75" style="446" customWidth="1"/>
    <col min="524" max="524" width="12.75" style="446" customWidth="1"/>
    <col min="525" max="525" width="47.375" style="446" customWidth="1"/>
    <col min="526"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768" width="10.625" style="446"/>
    <col min="769" max="776" width="0" style="446" hidden="1" customWidth="1"/>
    <col min="777" max="779" width="3.75" style="446" customWidth="1"/>
    <col min="780" max="780" width="12.75" style="446" customWidth="1"/>
    <col min="781" max="781" width="47.375" style="446" customWidth="1"/>
    <col min="782"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1024" width="10.625" style="446"/>
    <col min="1025" max="1032" width="0" style="446" hidden="1" customWidth="1"/>
    <col min="1033" max="1035" width="3.75" style="446" customWidth="1"/>
    <col min="1036" max="1036" width="12.75" style="446" customWidth="1"/>
    <col min="1037" max="1037" width="47.375" style="446" customWidth="1"/>
    <col min="1038"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280" width="10.625" style="446"/>
    <col min="1281" max="1288" width="0" style="446" hidden="1" customWidth="1"/>
    <col min="1289" max="1291" width="3.75" style="446" customWidth="1"/>
    <col min="1292" max="1292" width="12.75" style="446" customWidth="1"/>
    <col min="1293" max="1293" width="47.375" style="446" customWidth="1"/>
    <col min="1294"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536" width="10.625" style="446"/>
    <col min="1537" max="1544" width="0" style="446" hidden="1" customWidth="1"/>
    <col min="1545" max="1547" width="3.75" style="446" customWidth="1"/>
    <col min="1548" max="1548" width="12.75" style="446" customWidth="1"/>
    <col min="1549" max="1549" width="47.375" style="446" customWidth="1"/>
    <col min="1550"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792" width="10.625" style="446"/>
    <col min="1793" max="1800" width="0" style="446" hidden="1" customWidth="1"/>
    <col min="1801" max="1803" width="3.75" style="446" customWidth="1"/>
    <col min="1804" max="1804" width="12.75" style="446" customWidth="1"/>
    <col min="1805" max="1805" width="47.375" style="446" customWidth="1"/>
    <col min="1806"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2048" width="10.625" style="446"/>
    <col min="2049" max="2056" width="0" style="446" hidden="1" customWidth="1"/>
    <col min="2057" max="2059" width="3.75" style="446" customWidth="1"/>
    <col min="2060" max="2060" width="12.75" style="446" customWidth="1"/>
    <col min="2061" max="2061" width="47.375" style="446" customWidth="1"/>
    <col min="2062"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304" width="10.625" style="446"/>
    <col min="2305" max="2312" width="0" style="446" hidden="1" customWidth="1"/>
    <col min="2313" max="2315" width="3.75" style="446" customWidth="1"/>
    <col min="2316" max="2316" width="12.75" style="446" customWidth="1"/>
    <col min="2317" max="2317" width="47.375" style="446" customWidth="1"/>
    <col min="2318"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560" width="10.625" style="446"/>
    <col min="2561" max="2568" width="0" style="446" hidden="1" customWidth="1"/>
    <col min="2569" max="2571" width="3.75" style="446" customWidth="1"/>
    <col min="2572" max="2572" width="12.75" style="446" customWidth="1"/>
    <col min="2573" max="2573" width="47.375" style="446" customWidth="1"/>
    <col min="2574"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816" width="10.625" style="446"/>
    <col min="2817" max="2824" width="0" style="446" hidden="1" customWidth="1"/>
    <col min="2825" max="2827" width="3.75" style="446" customWidth="1"/>
    <col min="2828" max="2828" width="12.75" style="446" customWidth="1"/>
    <col min="2829" max="2829" width="47.375" style="446" customWidth="1"/>
    <col min="2830"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3072" width="10.625" style="446"/>
    <col min="3073" max="3080" width="0" style="446" hidden="1" customWidth="1"/>
    <col min="3081" max="3083" width="3.75" style="446" customWidth="1"/>
    <col min="3084" max="3084" width="12.75" style="446" customWidth="1"/>
    <col min="3085" max="3085" width="47.375" style="446" customWidth="1"/>
    <col min="3086"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328" width="10.625" style="446"/>
    <col min="3329" max="3336" width="0" style="446" hidden="1" customWidth="1"/>
    <col min="3337" max="3339" width="3.75" style="446" customWidth="1"/>
    <col min="3340" max="3340" width="12.75" style="446" customWidth="1"/>
    <col min="3341" max="3341" width="47.375" style="446" customWidth="1"/>
    <col min="3342"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584" width="10.625" style="446"/>
    <col min="3585" max="3592" width="0" style="446" hidden="1" customWidth="1"/>
    <col min="3593" max="3595" width="3.75" style="446" customWidth="1"/>
    <col min="3596" max="3596" width="12.75" style="446" customWidth="1"/>
    <col min="3597" max="3597" width="47.375" style="446" customWidth="1"/>
    <col min="3598"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840" width="10.625" style="446"/>
    <col min="3841" max="3848" width="0" style="446" hidden="1" customWidth="1"/>
    <col min="3849" max="3851" width="3.75" style="446" customWidth="1"/>
    <col min="3852" max="3852" width="12.75" style="446" customWidth="1"/>
    <col min="3853" max="3853" width="47.375" style="446" customWidth="1"/>
    <col min="3854"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4096" width="10.625" style="446"/>
    <col min="4097" max="4104" width="0" style="446" hidden="1" customWidth="1"/>
    <col min="4105" max="4107" width="3.75" style="446" customWidth="1"/>
    <col min="4108" max="4108" width="12.75" style="446" customWidth="1"/>
    <col min="4109" max="4109" width="47.375" style="446" customWidth="1"/>
    <col min="4110"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352" width="10.625" style="446"/>
    <col min="4353" max="4360" width="0" style="446" hidden="1" customWidth="1"/>
    <col min="4361" max="4363" width="3.75" style="446" customWidth="1"/>
    <col min="4364" max="4364" width="12.75" style="446" customWidth="1"/>
    <col min="4365" max="4365" width="47.375" style="446" customWidth="1"/>
    <col min="4366"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608" width="10.625" style="446"/>
    <col min="4609" max="4616" width="0" style="446" hidden="1" customWidth="1"/>
    <col min="4617" max="4619" width="3.75" style="446" customWidth="1"/>
    <col min="4620" max="4620" width="12.75" style="446" customWidth="1"/>
    <col min="4621" max="4621" width="47.375" style="446" customWidth="1"/>
    <col min="4622"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864" width="10.625" style="446"/>
    <col min="4865" max="4872" width="0" style="446" hidden="1" customWidth="1"/>
    <col min="4873" max="4875" width="3.75" style="446" customWidth="1"/>
    <col min="4876" max="4876" width="12.75" style="446" customWidth="1"/>
    <col min="4877" max="4877" width="47.375" style="446" customWidth="1"/>
    <col min="4878"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5120" width="10.625" style="446"/>
    <col min="5121" max="5128" width="0" style="446" hidden="1" customWidth="1"/>
    <col min="5129" max="5131" width="3.75" style="446" customWidth="1"/>
    <col min="5132" max="5132" width="12.75" style="446" customWidth="1"/>
    <col min="5133" max="5133" width="47.375" style="446" customWidth="1"/>
    <col min="5134"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376" width="10.625" style="446"/>
    <col min="5377" max="5384" width="0" style="446" hidden="1" customWidth="1"/>
    <col min="5385" max="5387" width="3.75" style="446" customWidth="1"/>
    <col min="5388" max="5388" width="12.75" style="446" customWidth="1"/>
    <col min="5389" max="5389" width="47.375" style="446" customWidth="1"/>
    <col min="5390"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632" width="10.625" style="446"/>
    <col min="5633" max="5640" width="0" style="446" hidden="1" customWidth="1"/>
    <col min="5641" max="5643" width="3.75" style="446" customWidth="1"/>
    <col min="5644" max="5644" width="12.75" style="446" customWidth="1"/>
    <col min="5645" max="5645" width="47.375" style="446" customWidth="1"/>
    <col min="5646"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888" width="10.625" style="446"/>
    <col min="5889" max="5896" width="0" style="446" hidden="1" customWidth="1"/>
    <col min="5897" max="5899" width="3.75" style="446" customWidth="1"/>
    <col min="5900" max="5900" width="12.75" style="446" customWidth="1"/>
    <col min="5901" max="5901" width="47.375" style="446" customWidth="1"/>
    <col min="5902"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6144" width="10.625" style="446"/>
    <col min="6145" max="6152" width="0" style="446" hidden="1" customWidth="1"/>
    <col min="6153" max="6155" width="3.75" style="446" customWidth="1"/>
    <col min="6156" max="6156" width="12.75" style="446" customWidth="1"/>
    <col min="6157" max="6157" width="47.375" style="446" customWidth="1"/>
    <col min="6158"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400" width="10.625" style="446"/>
    <col min="6401" max="6408" width="0" style="446" hidden="1" customWidth="1"/>
    <col min="6409" max="6411" width="3.75" style="446" customWidth="1"/>
    <col min="6412" max="6412" width="12.75" style="446" customWidth="1"/>
    <col min="6413" max="6413" width="47.375" style="446" customWidth="1"/>
    <col min="6414"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656" width="10.625" style="446"/>
    <col min="6657" max="6664" width="0" style="446" hidden="1" customWidth="1"/>
    <col min="6665" max="6667" width="3.75" style="446" customWidth="1"/>
    <col min="6668" max="6668" width="12.75" style="446" customWidth="1"/>
    <col min="6669" max="6669" width="47.375" style="446" customWidth="1"/>
    <col min="6670"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912" width="10.625" style="446"/>
    <col min="6913" max="6920" width="0" style="446" hidden="1" customWidth="1"/>
    <col min="6921" max="6923" width="3.75" style="446" customWidth="1"/>
    <col min="6924" max="6924" width="12.75" style="446" customWidth="1"/>
    <col min="6925" max="6925" width="47.375" style="446" customWidth="1"/>
    <col min="6926"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7168" width="10.625" style="446"/>
    <col min="7169" max="7176" width="0" style="446" hidden="1" customWidth="1"/>
    <col min="7177" max="7179" width="3.75" style="446" customWidth="1"/>
    <col min="7180" max="7180" width="12.75" style="446" customWidth="1"/>
    <col min="7181" max="7181" width="47.375" style="446" customWidth="1"/>
    <col min="7182"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424" width="10.625" style="446"/>
    <col min="7425" max="7432" width="0" style="446" hidden="1" customWidth="1"/>
    <col min="7433" max="7435" width="3.75" style="446" customWidth="1"/>
    <col min="7436" max="7436" width="12.75" style="446" customWidth="1"/>
    <col min="7437" max="7437" width="47.375" style="446" customWidth="1"/>
    <col min="7438"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680" width="10.625" style="446"/>
    <col min="7681" max="7688" width="0" style="446" hidden="1" customWidth="1"/>
    <col min="7689" max="7691" width="3.75" style="446" customWidth="1"/>
    <col min="7692" max="7692" width="12.75" style="446" customWidth="1"/>
    <col min="7693" max="7693" width="47.375" style="446" customWidth="1"/>
    <col min="7694"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936" width="10.625" style="446"/>
    <col min="7937" max="7944" width="0" style="446" hidden="1" customWidth="1"/>
    <col min="7945" max="7947" width="3.75" style="446" customWidth="1"/>
    <col min="7948" max="7948" width="12.75" style="446" customWidth="1"/>
    <col min="7949" max="7949" width="47.375" style="446" customWidth="1"/>
    <col min="7950"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8192" width="10.625" style="446"/>
    <col min="8193" max="8200" width="0" style="446" hidden="1" customWidth="1"/>
    <col min="8201" max="8203" width="3.75" style="446" customWidth="1"/>
    <col min="8204" max="8204" width="12.75" style="446" customWidth="1"/>
    <col min="8205" max="8205" width="47.375" style="446" customWidth="1"/>
    <col min="8206"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448" width="10.625" style="446"/>
    <col min="8449" max="8456" width="0" style="446" hidden="1" customWidth="1"/>
    <col min="8457" max="8459" width="3.75" style="446" customWidth="1"/>
    <col min="8460" max="8460" width="12.75" style="446" customWidth="1"/>
    <col min="8461" max="8461" width="47.375" style="446" customWidth="1"/>
    <col min="8462"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704" width="10.625" style="446"/>
    <col min="8705" max="8712" width="0" style="446" hidden="1" customWidth="1"/>
    <col min="8713" max="8715" width="3.75" style="446" customWidth="1"/>
    <col min="8716" max="8716" width="12.75" style="446" customWidth="1"/>
    <col min="8717" max="8717" width="47.375" style="446" customWidth="1"/>
    <col min="8718"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960" width="10.625" style="446"/>
    <col min="8961" max="8968" width="0" style="446" hidden="1" customWidth="1"/>
    <col min="8969" max="8971" width="3.75" style="446" customWidth="1"/>
    <col min="8972" max="8972" width="12.75" style="446" customWidth="1"/>
    <col min="8973" max="8973" width="47.375" style="446" customWidth="1"/>
    <col min="8974"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9216" width="10.625" style="446"/>
    <col min="9217" max="9224" width="0" style="446" hidden="1" customWidth="1"/>
    <col min="9225" max="9227" width="3.75" style="446" customWidth="1"/>
    <col min="9228" max="9228" width="12.75" style="446" customWidth="1"/>
    <col min="9229" max="9229" width="47.375" style="446" customWidth="1"/>
    <col min="9230"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472" width="10.625" style="446"/>
    <col min="9473" max="9480" width="0" style="446" hidden="1" customWidth="1"/>
    <col min="9481" max="9483" width="3.75" style="446" customWidth="1"/>
    <col min="9484" max="9484" width="12.75" style="446" customWidth="1"/>
    <col min="9485" max="9485" width="47.375" style="446" customWidth="1"/>
    <col min="9486"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728" width="10.625" style="446"/>
    <col min="9729" max="9736" width="0" style="446" hidden="1" customWidth="1"/>
    <col min="9737" max="9739" width="3.75" style="446" customWidth="1"/>
    <col min="9740" max="9740" width="12.75" style="446" customWidth="1"/>
    <col min="9741" max="9741" width="47.375" style="446" customWidth="1"/>
    <col min="9742"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984" width="10.625" style="446"/>
    <col min="9985" max="9992" width="0" style="446" hidden="1" customWidth="1"/>
    <col min="9993" max="9995" width="3.75" style="446" customWidth="1"/>
    <col min="9996" max="9996" width="12.75" style="446" customWidth="1"/>
    <col min="9997" max="9997" width="47.375" style="446" customWidth="1"/>
    <col min="9998"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240" width="10.625" style="446"/>
    <col min="10241" max="10248" width="0" style="446" hidden="1" customWidth="1"/>
    <col min="10249" max="10251" width="3.75" style="446" customWidth="1"/>
    <col min="10252" max="10252" width="12.75" style="446" customWidth="1"/>
    <col min="10253" max="10253" width="47.375" style="446" customWidth="1"/>
    <col min="10254"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496" width="10.625" style="446"/>
    <col min="10497" max="10504" width="0" style="446" hidden="1" customWidth="1"/>
    <col min="10505" max="10507" width="3.75" style="446" customWidth="1"/>
    <col min="10508" max="10508" width="12.75" style="446" customWidth="1"/>
    <col min="10509" max="10509" width="47.375" style="446" customWidth="1"/>
    <col min="10510"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752" width="10.625" style="446"/>
    <col min="10753" max="10760" width="0" style="446" hidden="1" customWidth="1"/>
    <col min="10761" max="10763" width="3.75" style="446" customWidth="1"/>
    <col min="10764" max="10764" width="12.75" style="446" customWidth="1"/>
    <col min="10765" max="10765" width="47.375" style="446" customWidth="1"/>
    <col min="10766"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1008" width="10.625" style="446"/>
    <col min="11009" max="11016" width="0" style="446" hidden="1" customWidth="1"/>
    <col min="11017" max="11019" width="3.75" style="446" customWidth="1"/>
    <col min="11020" max="11020" width="12.75" style="446" customWidth="1"/>
    <col min="11021" max="11021" width="47.375" style="446" customWidth="1"/>
    <col min="11022"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264" width="10.625" style="446"/>
    <col min="11265" max="11272" width="0" style="446" hidden="1" customWidth="1"/>
    <col min="11273" max="11275" width="3.75" style="446" customWidth="1"/>
    <col min="11276" max="11276" width="12.75" style="446" customWidth="1"/>
    <col min="11277" max="11277" width="47.375" style="446" customWidth="1"/>
    <col min="11278"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520" width="10.625" style="446"/>
    <col min="11521" max="11528" width="0" style="446" hidden="1" customWidth="1"/>
    <col min="11529" max="11531" width="3.75" style="446" customWidth="1"/>
    <col min="11532" max="11532" width="12.75" style="446" customWidth="1"/>
    <col min="11533" max="11533" width="47.375" style="446" customWidth="1"/>
    <col min="11534"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776" width="10.625" style="446"/>
    <col min="11777" max="11784" width="0" style="446" hidden="1" customWidth="1"/>
    <col min="11785" max="11787" width="3.75" style="446" customWidth="1"/>
    <col min="11788" max="11788" width="12.75" style="446" customWidth="1"/>
    <col min="11789" max="11789" width="47.375" style="446" customWidth="1"/>
    <col min="11790"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2032" width="10.625" style="446"/>
    <col min="12033" max="12040" width="0" style="446" hidden="1" customWidth="1"/>
    <col min="12041" max="12043" width="3.75" style="446" customWidth="1"/>
    <col min="12044" max="12044" width="12.75" style="446" customWidth="1"/>
    <col min="12045" max="12045" width="47.375" style="446" customWidth="1"/>
    <col min="12046"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288" width="10.625" style="446"/>
    <col min="12289" max="12296" width="0" style="446" hidden="1" customWidth="1"/>
    <col min="12297" max="12299" width="3.75" style="446" customWidth="1"/>
    <col min="12300" max="12300" width="12.75" style="446" customWidth="1"/>
    <col min="12301" max="12301" width="47.375" style="446" customWidth="1"/>
    <col min="12302"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544" width="10.625" style="446"/>
    <col min="12545" max="12552" width="0" style="446" hidden="1" customWidth="1"/>
    <col min="12553" max="12555" width="3.75" style="446" customWidth="1"/>
    <col min="12556" max="12556" width="12.75" style="446" customWidth="1"/>
    <col min="12557" max="12557" width="47.375" style="446" customWidth="1"/>
    <col min="12558"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800" width="10.625" style="446"/>
    <col min="12801" max="12808" width="0" style="446" hidden="1" customWidth="1"/>
    <col min="12809" max="12811" width="3.75" style="446" customWidth="1"/>
    <col min="12812" max="12812" width="12.75" style="446" customWidth="1"/>
    <col min="12813" max="12813" width="47.375" style="446" customWidth="1"/>
    <col min="12814"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3056" width="10.625" style="446"/>
    <col min="13057" max="13064" width="0" style="446" hidden="1" customWidth="1"/>
    <col min="13065" max="13067" width="3.75" style="446" customWidth="1"/>
    <col min="13068" max="13068" width="12.75" style="446" customWidth="1"/>
    <col min="13069" max="13069" width="47.375" style="446" customWidth="1"/>
    <col min="13070"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312" width="10.625" style="446"/>
    <col min="13313" max="13320" width="0" style="446" hidden="1" customWidth="1"/>
    <col min="13321" max="13323" width="3.75" style="446" customWidth="1"/>
    <col min="13324" max="13324" width="12.75" style="446" customWidth="1"/>
    <col min="13325" max="13325" width="47.375" style="446" customWidth="1"/>
    <col min="13326"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568" width="10.625" style="446"/>
    <col min="13569" max="13576" width="0" style="446" hidden="1" customWidth="1"/>
    <col min="13577" max="13579" width="3.75" style="446" customWidth="1"/>
    <col min="13580" max="13580" width="12.75" style="446" customWidth="1"/>
    <col min="13581" max="13581" width="47.375" style="446" customWidth="1"/>
    <col min="13582"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824" width="10.625" style="446"/>
    <col min="13825" max="13832" width="0" style="446" hidden="1" customWidth="1"/>
    <col min="13833" max="13835" width="3.75" style="446" customWidth="1"/>
    <col min="13836" max="13836" width="12.75" style="446" customWidth="1"/>
    <col min="13837" max="13837" width="47.375" style="446" customWidth="1"/>
    <col min="13838"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4080" width="10.625" style="446"/>
    <col min="14081" max="14088" width="0" style="446" hidden="1" customWidth="1"/>
    <col min="14089" max="14091" width="3.75" style="446" customWidth="1"/>
    <col min="14092" max="14092" width="12.75" style="446" customWidth="1"/>
    <col min="14093" max="14093" width="47.375" style="446" customWidth="1"/>
    <col min="14094"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336" width="10.625" style="446"/>
    <col min="14337" max="14344" width="0" style="446" hidden="1" customWidth="1"/>
    <col min="14345" max="14347" width="3.75" style="446" customWidth="1"/>
    <col min="14348" max="14348" width="12.75" style="446" customWidth="1"/>
    <col min="14349" max="14349" width="47.375" style="446" customWidth="1"/>
    <col min="14350"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592" width="10.625" style="446"/>
    <col min="14593" max="14600" width="0" style="446" hidden="1" customWidth="1"/>
    <col min="14601" max="14603" width="3.75" style="446" customWidth="1"/>
    <col min="14604" max="14604" width="12.75" style="446" customWidth="1"/>
    <col min="14605" max="14605" width="47.375" style="446" customWidth="1"/>
    <col min="14606"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848" width="10.625" style="446"/>
    <col min="14849" max="14856" width="0" style="446" hidden="1" customWidth="1"/>
    <col min="14857" max="14859" width="3.75" style="446" customWidth="1"/>
    <col min="14860" max="14860" width="12.75" style="446" customWidth="1"/>
    <col min="14861" max="14861" width="47.375" style="446" customWidth="1"/>
    <col min="14862"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5104" width="10.625" style="446"/>
    <col min="15105" max="15112" width="0" style="446" hidden="1" customWidth="1"/>
    <col min="15113" max="15115" width="3.75" style="446" customWidth="1"/>
    <col min="15116" max="15116" width="12.75" style="446" customWidth="1"/>
    <col min="15117" max="15117" width="47.375" style="446" customWidth="1"/>
    <col min="15118"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360" width="10.625" style="446"/>
    <col min="15361" max="15368" width="0" style="446" hidden="1" customWidth="1"/>
    <col min="15369" max="15371" width="3.75" style="446" customWidth="1"/>
    <col min="15372" max="15372" width="12.75" style="446" customWidth="1"/>
    <col min="15373" max="15373" width="47.375" style="446" customWidth="1"/>
    <col min="15374"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616" width="10.625" style="446"/>
    <col min="15617" max="15624" width="0" style="446" hidden="1" customWidth="1"/>
    <col min="15625" max="15627" width="3.75" style="446" customWidth="1"/>
    <col min="15628" max="15628" width="12.75" style="446" customWidth="1"/>
    <col min="15629" max="15629" width="47.375" style="446" customWidth="1"/>
    <col min="15630"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872" width="10.625" style="446"/>
    <col min="15873" max="15880" width="0" style="446" hidden="1" customWidth="1"/>
    <col min="15881" max="15883" width="3.75" style="446" customWidth="1"/>
    <col min="15884" max="15884" width="12.75" style="446" customWidth="1"/>
    <col min="15885" max="15885" width="47.375" style="446" customWidth="1"/>
    <col min="15886"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6128" width="10.625" style="446"/>
    <col min="16129" max="16136" width="0" style="446" hidden="1" customWidth="1"/>
    <col min="16137" max="16139" width="3.75" style="446" customWidth="1"/>
    <col min="16140" max="16140" width="12.75" style="446" customWidth="1"/>
    <col min="16141" max="16141" width="47.375" style="446" customWidth="1"/>
    <col min="16142"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384" width="10.6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2" t="s">
        <v>617</v>
      </c>
      <c r="M5" s="1312"/>
      <c r="N5" s="1312"/>
      <c r="O5" s="1312"/>
      <c r="P5" s="1312"/>
      <c r="Q5" s="1312"/>
      <c r="R5" s="1312"/>
      <c r="S5" s="1312"/>
      <c r="T5" s="1312"/>
      <c r="U5" s="467"/>
    </row>
    <row r="6" spans="1:34" ht="3" customHeight="1">
      <c r="J6" s="451"/>
      <c r="K6" s="451"/>
      <c r="L6" s="447"/>
      <c r="M6" s="447"/>
      <c r="N6" s="447"/>
      <c r="O6" s="450"/>
      <c r="P6" s="450"/>
      <c r="Q6" s="450"/>
      <c r="R6" s="450"/>
      <c r="S6" s="450"/>
      <c r="T6" s="450"/>
      <c r="U6" s="447"/>
    </row>
    <row r="7" spans="1:34"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34"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635"/>
      <c r="X8" s="559"/>
      <c r="Y8" s="559"/>
      <c r="Z8" s="559"/>
      <c r="AA8" s="559"/>
      <c r="AB8" s="559"/>
      <c r="AC8" s="559"/>
      <c r="AD8" s="559"/>
      <c r="AE8" s="559"/>
      <c r="AF8" s="559"/>
      <c r="AG8" s="559"/>
      <c r="AH8" s="559"/>
    </row>
    <row r="9" spans="1:34"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635"/>
      <c r="X9" s="475"/>
      <c r="Y9" s="475"/>
      <c r="Z9" s="475"/>
      <c r="AA9" s="475"/>
      <c r="AB9" s="475"/>
      <c r="AC9" s="475"/>
      <c r="AD9" s="475"/>
      <c r="AE9" s="475"/>
      <c r="AF9" s="475"/>
      <c r="AG9" s="475"/>
      <c r="AH9" s="475"/>
    </row>
    <row r="10" spans="1:34"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34" s="461" customFormat="1" ht="11.4"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0"/>
      <c r="P12" s="1330"/>
      <c r="Q12" s="1330"/>
      <c r="R12" s="1330"/>
      <c r="S12" s="1330"/>
      <c r="T12" s="1330"/>
      <c r="U12" s="1330"/>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96" t="s">
        <v>91</v>
      </c>
      <c r="M14" s="1296" t="s">
        <v>603</v>
      </c>
      <c r="N14" s="491"/>
      <c r="O14" s="1297" t="s">
        <v>605</v>
      </c>
      <c r="P14" s="1298"/>
      <c r="Q14" s="1298"/>
      <c r="R14" s="1298"/>
      <c r="S14" s="1298"/>
      <c r="T14" s="1299"/>
      <c r="U14" s="1307" t="s">
        <v>339</v>
      </c>
      <c r="V14" s="1293" t="s">
        <v>274</v>
      </c>
      <c r="W14" s="1231"/>
    </row>
    <row r="15" spans="1:34" s="493" customFormat="1" ht="14.25" customHeight="1">
      <c r="A15" s="554"/>
      <c r="B15" s="554"/>
      <c r="C15" s="554"/>
      <c r="D15" s="554"/>
      <c r="E15" s="554"/>
      <c r="F15" s="554"/>
      <c r="G15" s="560"/>
      <c r="H15" s="560"/>
      <c r="I15" s="501"/>
      <c r="J15" s="499"/>
      <c r="K15" s="499"/>
      <c r="L15" s="1296"/>
      <c r="M15" s="1296"/>
      <c r="N15" s="491"/>
      <c r="O15" s="1302" t="s">
        <v>676</v>
      </c>
      <c r="P15" s="1300" t="s">
        <v>270</v>
      </c>
      <c r="Q15" s="1301"/>
      <c r="R15" s="1305" t="s">
        <v>616</v>
      </c>
      <c r="S15" s="1305"/>
      <c r="T15" s="1306"/>
      <c r="U15" s="1308"/>
      <c r="V15" s="1294"/>
      <c r="W15" s="1231"/>
      <c r="X15" s="554"/>
      <c r="Y15" s="554"/>
      <c r="Z15" s="554"/>
      <c r="AA15" s="554"/>
      <c r="AB15" s="554"/>
      <c r="AC15" s="554"/>
      <c r="AD15" s="554"/>
      <c r="AE15" s="554"/>
      <c r="AF15" s="554"/>
      <c r="AG15" s="554"/>
      <c r="AH15" s="554"/>
    </row>
    <row r="16" spans="1:34" ht="34.200000000000003">
      <c r="J16" s="451"/>
      <c r="K16" s="451"/>
      <c r="L16" s="1296"/>
      <c r="M16" s="1296"/>
      <c r="N16" s="490"/>
      <c r="O16" s="1303"/>
      <c r="P16" s="505" t="s">
        <v>671</v>
      </c>
      <c r="Q16" s="505" t="s">
        <v>672</v>
      </c>
      <c r="R16" s="506" t="s">
        <v>273</v>
      </c>
      <c r="S16" s="1291" t="s">
        <v>272</v>
      </c>
      <c r="T16" s="1292"/>
      <c r="U16" s="1309"/>
      <c r="V16" s="1295"/>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14">
        <f ca="1">OFFSET(S17,0,-1)+1</f>
        <v>7</v>
      </c>
      <c r="T17" s="1314"/>
      <c r="U17" s="457">
        <f ca="1">OFFSET(U17,0,-2)+1</f>
        <v>8</v>
      </c>
      <c r="V17" s="620">
        <f ca="1">OFFSET(V17,0,-1)</f>
        <v>8</v>
      </c>
      <c r="W17" s="457">
        <f ca="1">OFFSET(W17,0,-1)+1</f>
        <v>9</v>
      </c>
    </row>
    <row r="18" spans="1:35" ht="22.8">
      <c r="A18" s="1315">
        <v>1</v>
      </c>
      <c r="B18" s="906"/>
      <c r="C18" s="906"/>
      <c r="D18" s="906"/>
      <c r="E18" s="907"/>
      <c r="F18" s="908"/>
      <c r="G18" s="908"/>
      <c r="H18" s="908"/>
      <c r="I18" s="909"/>
      <c r="J18" s="904"/>
      <c r="K18" s="911"/>
      <c r="L18" s="562">
        <f>mergeValue(A18)</f>
        <v>1</v>
      </c>
      <c r="M18" s="610" t="s">
        <v>19</v>
      </c>
      <c r="N18" s="549"/>
      <c r="O18" s="1327"/>
      <c r="P18" s="1327"/>
      <c r="Q18" s="1327"/>
      <c r="R18" s="1327"/>
      <c r="S18" s="1327"/>
      <c r="T18" s="1327"/>
      <c r="U18" s="1327"/>
      <c r="V18" s="1327"/>
      <c r="W18" s="1130" t="s">
        <v>719</v>
      </c>
    </row>
    <row r="19" spans="1:35" ht="34.200000000000003">
      <c r="A19" s="1315"/>
      <c r="B19" s="1315">
        <v>1</v>
      </c>
      <c r="C19" s="906"/>
      <c r="D19" s="906"/>
      <c r="E19" s="908"/>
      <c r="F19" s="908"/>
      <c r="G19" s="908"/>
      <c r="H19" s="908"/>
      <c r="I19" s="903"/>
      <c r="J19" s="902"/>
      <c r="K19" s="905"/>
      <c r="L19" s="562" t="str">
        <f>mergeValue(A19) &amp;"."&amp; mergeValue(B19)</f>
        <v>1.1</v>
      </c>
      <c r="M19" s="516" t="s">
        <v>15</v>
      </c>
      <c r="N19" s="549"/>
      <c r="O19" s="1327"/>
      <c r="P19" s="1327"/>
      <c r="Q19" s="1327"/>
      <c r="R19" s="1327"/>
      <c r="S19" s="1327"/>
      <c r="T19" s="1327"/>
      <c r="U19" s="1327"/>
      <c r="V19" s="1327"/>
      <c r="W19" s="1130" t="s">
        <v>460</v>
      </c>
    </row>
    <row r="20" spans="1:35" ht="22.8">
      <c r="A20" s="1315"/>
      <c r="B20" s="1315"/>
      <c r="C20" s="1315">
        <v>1</v>
      </c>
      <c r="D20" s="906"/>
      <c r="E20" s="908"/>
      <c r="F20" s="908"/>
      <c r="G20" s="908"/>
      <c r="H20" s="908"/>
      <c r="I20" s="910"/>
      <c r="J20" s="902"/>
      <c r="K20" s="905"/>
      <c r="L20" s="562" t="str">
        <f>mergeValue(A20) &amp;"."&amp; mergeValue(B20)&amp;"."&amp; mergeValue(C20)</f>
        <v>1.1.1</v>
      </c>
      <c r="M20" s="517" t="s">
        <v>7</v>
      </c>
      <c r="N20" s="549"/>
      <c r="O20" s="1327"/>
      <c r="P20" s="1327"/>
      <c r="Q20" s="1327"/>
      <c r="R20" s="1327"/>
      <c r="S20" s="1327"/>
      <c r="T20" s="1327"/>
      <c r="U20" s="1327"/>
      <c r="V20" s="1327"/>
      <c r="W20" s="1130" t="s">
        <v>601</v>
      </c>
    </row>
    <row r="21" spans="1:35" ht="22.8">
      <c r="A21" s="1315"/>
      <c r="B21" s="1315"/>
      <c r="C21" s="1315"/>
      <c r="D21" s="1315">
        <v>1</v>
      </c>
      <c r="E21" s="908"/>
      <c r="F21" s="908"/>
      <c r="G21" s="908"/>
      <c r="H21" s="908"/>
      <c r="I21" s="910"/>
      <c r="J21" s="902"/>
      <c r="K21" s="905"/>
      <c r="L21" s="562" t="str">
        <f>mergeValue(A21) &amp;"."&amp; mergeValue(B21)&amp;"."&amp; mergeValue(C21)&amp;"."&amp; mergeValue(D21)</f>
        <v>1.1.1.1</v>
      </c>
      <c r="M21" s="518" t="s">
        <v>21</v>
      </c>
      <c r="N21" s="549"/>
      <c r="O21" s="1327"/>
      <c r="P21" s="1327"/>
      <c r="Q21" s="1327"/>
      <c r="R21" s="1327"/>
      <c r="S21" s="1327"/>
      <c r="T21" s="1327"/>
      <c r="U21" s="1327"/>
      <c r="V21" s="1327"/>
      <c r="W21" s="1130" t="s">
        <v>602</v>
      </c>
    </row>
    <row r="22" spans="1:35" ht="11.25" hidden="1" customHeight="1">
      <c r="A22" s="1315"/>
      <c r="B22" s="1315"/>
      <c r="C22" s="1315"/>
      <c r="D22" s="1315"/>
      <c r="E22" s="1315">
        <v>1</v>
      </c>
      <c r="F22" s="908"/>
      <c r="G22" s="908"/>
      <c r="H22" s="906">
        <v>1</v>
      </c>
      <c r="I22" s="1315">
        <v>1</v>
      </c>
      <c r="J22" s="908"/>
      <c r="K22" s="913"/>
      <c r="L22" s="562"/>
      <c r="M22" s="524"/>
      <c r="N22" s="550"/>
      <c r="O22" s="600"/>
      <c r="P22" s="600"/>
      <c r="Q22" s="600"/>
      <c r="R22" s="600"/>
      <c r="S22" s="600"/>
      <c r="T22" s="600"/>
      <c r="U22" s="600"/>
      <c r="V22" s="478"/>
      <c r="W22" s="1091"/>
    </row>
    <row r="23" spans="1:35" ht="45.6">
      <c r="A23" s="1315"/>
      <c r="B23" s="1315"/>
      <c r="C23" s="1315"/>
      <c r="D23" s="1315"/>
      <c r="E23" s="1315"/>
      <c r="F23" s="1315">
        <v>1</v>
      </c>
      <c r="G23" s="906"/>
      <c r="H23" s="906"/>
      <c r="I23" s="1315"/>
      <c r="J23" s="1315">
        <v>1</v>
      </c>
      <c r="K23" s="914"/>
      <c r="L23" s="562" t="str">
        <f>mergeValue(A23) &amp;"."&amp; mergeValue(B23)&amp;"."&amp; mergeValue(C23)&amp;"."&amp; mergeValue(D23)&amp;"."&amp;  mergeValue(F23)</f>
        <v>1.1.1.1.1</v>
      </c>
      <c r="M23" s="525" t="s">
        <v>9</v>
      </c>
      <c r="N23" s="550"/>
      <c r="O23" s="1317"/>
      <c r="P23" s="1317"/>
      <c r="Q23" s="1317"/>
      <c r="R23" s="1317"/>
      <c r="S23" s="1317"/>
      <c r="T23" s="1317"/>
      <c r="U23" s="1317"/>
      <c r="V23" s="1317"/>
      <c r="W23" s="1130" t="s">
        <v>721</v>
      </c>
      <c r="Y23" s="474" t="str">
        <f>strCheckUnique(Z23:Z26)</f>
        <v/>
      </c>
      <c r="AA23" s="474"/>
    </row>
    <row r="24" spans="1:35" ht="99" customHeight="1">
      <c r="A24" s="1315"/>
      <c r="B24" s="1315"/>
      <c r="C24" s="1315"/>
      <c r="D24" s="1315"/>
      <c r="E24" s="1315"/>
      <c r="F24" s="1315"/>
      <c r="G24" s="906">
        <v>1</v>
      </c>
      <c r="H24" s="906"/>
      <c r="I24" s="1315"/>
      <c r="J24" s="1315"/>
      <c r="K24" s="914">
        <v>1</v>
      </c>
      <c r="L24" s="562" t="str">
        <f>mergeValue(A24) &amp;"."&amp; mergeValue(B24)&amp;"."&amp; mergeValue(C24)&amp;"."&amp; mergeValue(D24)&amp;"."&amp; mergeValue(F24)&amp;"."&amp; mergeValue(G24)</f>
        <v>1.1.1.1.1.1</v>
      </c>
      <c r="M24" s="1089"/>
      <c r="N24" s="555"/>
      <c r="O24" s="532"/>
      <c r="P24" s="532"/>
      <c r="Q24" s="1040"/>
      <c r="R24" s="1321"/>
      <c r="S24" s="1311" t="s">
        <v>83</v>
      </c>
      <c r="T24" s="1321"/>
      <c r="U24" s="1311" t="s">
        <v>84</v>
      </c>
      <c r="V24" s="547"/>
      <c r="W24" s="1285" t="s">
        <v>734</v>
      </c>
      <c r="X24" s="470" t="str">
        <f>strCheckDate(O25:V25)</f>
        <v/>
      </c>
      <c r="Y24" s="474"/>
      <c r="Z24" s="474" t="str">
        <f>IF(M24="","",M24 )</f>
        <v/>
      </c>
      <c r="AA24" s="474"/>
      <c r="AB24" s="474"/>
      <c r="AC24" s="474"/>
    </row>
    <row r="25" spans="1:35" ht="11.4" hidden="1">
      <c r="A25" s="1315"/>
      <c r="B25" s="1315"/>
      <c r="C25" s="1315"/>
      <c r="D25" s="1315"/>
      <c r="E25" s="1315"/>
      <c r="F25" s="1315"/>
      <c r="G25" s="906"/>
      <c r="H25" s="906"/>
      <c r="I25" s="1315"/>
      <c r="J25" s="1315"/>
      <c r="K25" s="914"/>
      <c r="L25" s="569"/>
      <c r="M25" s="615"/>
      <c r="N25" s="555"/>
      <c r="O25" s="532"/>
      <c r="P25" s="532"/>
      <c r="Q25" s="553" t="str">
        <f>R24 &amp; "-" &amp; T24</f>
        <v>-</v>
      </c>
      <c r="R25" s="1310"/>
      <c r="S25" s="1311"/>
      <c r="T25" s="1310"/>
      <c r="U25" s="1311"/>
      <c r="V25" s="547"/>
      <c r="W25" s="1286"/>
    </row>
    <row r="26" spans="1:35" s="445" customFormat="1" ht="15" customHeight="1">
      <c r="A26" s="1315"/>
      <c r="B26" s="1315"/>
      <c r="C26" s="1315"/>
      <c r="D26" s="1315"/>
      <c r="E26" s="1315"/>
      <c r="F26" s="1315"/>
      <c r="G26" s="908"/>
      <c r="H26" s="906"/>
      <c r="I26" s="1315"/>
      <c r="J26" s="1315"/>
      <c r="K26" s="913"/>
      <c r="L26" s="508"/>
      <c r="M26" s="526" t="s">
        <v>24</v>
      </c>
      <c r="N26" s="521"/>
      <c r="O26" s="515"/>
      <c r="P26" s="515"/>
      <c r="Q26" s="515"/>
      <c r="R26" s="542"/>
      <c r="S26" s="534"/>
      <c r="T26" s="533"/>
      <c r="U26" s="521"/>
      <c r="V26" s="530"/>
      <c r="W26" s="1287"/>
      <c r="X26" s="471"/>
      <c r="Y26" s="471"/>
      <c r="Z26" s="471"/>
      <c r="AA26" s="471"/>
      <c r="AB26" s="471"/>
      <c r="AC26" s="471"/>
      <c r="AD26" s="471"/>
      <c r="AE26" s="471"/>
      <c r="AF26" s="471"/>
      <c r="AG26" s="471"/>
      <c r="AH26" s="471"/>
    </row>
    <row r="27" spans="1:35" s="445" customFormat="1" ht="15" customHeight="1">
      <c r="A27" s="1315"/>
      <c r="B27" s="1315"/>
      <c r="C27" s="1315"/>
      <c r="D27" s="1315"/>
      <c r="E27" s="1315"/>
      <c r="F27" s="908"/>
      <c r="G27" s="908"/>
      <c r="H27" s="906"/>
      <c r="I27" s="131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5"/>
      <c r="B28" s="1315"/>
      <c r="C28" s="1315"/>
      <c r="D28" s="131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5"/>
      <c r="B29" s="1315"/>
      <c r="C29" s="131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5"/>
      <c r="B30" s="131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 customHeight="1">
      <c r="A1" s="207" t="s">
        <v>67</v>
      </c>
    </row>
    <row r="2" spans="1:20" ht="22.2">
      <c r="F2" s="1279" t="s">
        <v>471</v>
      </c>
      <c r="G2" s="1280"/>
      <c r="H2" s="1281"/>
      <c r="I2" s="407"/>
    </row>
    <row r="3" spans="1:20" ht="3" customHeight="1"/>
    <row r="4" spans="1:20" s="182" customFormat="1" ht="11.4">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6">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8">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8">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600000000000001">
      <c r="A11" s="1283"/>
      <c r="B11" s="1283">
        <v>1</v>
      </c>
      <c r="C11" s="321"/>
      <c r="D11" s="321"/>
      <c r="F11" s="313" t="str">
        <f>"4."&amp;mergeValue(A11) &amp;"."&amp;mergeValue(B11)</f>
        <v>4.1.1</v>
      </c>
      <c r="G11" s="304" t="s">
        <v>571</v>
      </c>
      <c r="H11" s="297" t="str">
        <f>IF(region_name="","",region_name)</f>
        <v>Самарская область</v>
      </c>
      <c r="I11" s="188" t="s">
        <v>479</v>
      </c>
      <c r="J11" s="312"/>
      <c r="K11" s="206"/>
      <c r="L11" s="206"/>
      <c r="M11" s="206"/>
      <c r="N11" s="206"/>
      <c r="O11" s="206"/>
      <c r="P11" s="206"/>
      <c r="Q11" s="206"/>
      <c r="R11" s="206"/>
      <c r="S11" s="206"/>
      <c r="T11" s="206"/>
    </row>
    <row r="12" spans="1:20" s="182" customFormat="1" ht="22.8">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600000000000001">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600000000000001">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625" defaultRowHeight="13.8"/>
  <cols>
    <col min="1" max="6" width="10.625" style="470" hidden="1" customWidth="1"/>
    <col min="7" max="8" width="11.125" style="476" hidden="1" customWidth="1"/>
    <col min="9" max="9" width="3.75" style="453" customWidth="1"/>
    <col min="10" max="11" width="3.75" style="452" customWidth="1"/>
    <col min="12" max="12" width="12.75" style="446" customWidth="1"/>
    <col min="13" max="13" width="44.75" style="446" customWidth="1"/>
    <col min="14" max="14" width="1.75" style="446" hidden="1" customWidth="1"/>
    <col min="15" max="21" width="23.75" style="446" hidden="1" customWidth="1"/>
    <col min="22" max="22" width="1.75" style="446" hidden="1" customWidth="1"/>
    <col min="23" max="23" width="11.75" style="446" customWidth="1"/>
    <col min="24" max="24" width="3.75" style="446" customWidth="1"/>
    <col min="25" max="25" width="11.75" style="446" customWidth="1"/>
    <col min="26" max="26" width="8.625" style="446" hidden="1" customWidth="1"/>
    <col min="27" max="27" width="4.75" style="446" customWidth="1"/>
    <col min="28" max="28" width="115.75" style="446" customWidth="1"/>
    <col min="29" max="33" width="10.625" style="470"/>
    <col min="34" max="249" width="10.625" style="446"/>
    <col min="250" max="257" width="0" style="446" hidden="1" customWidth="1"/>
    <col min="258" max="260" width="3.75" style="446" customWidth="1"/>
    <col min="261" max="261" width="12.75" style="446" customWidth="1"/>
    <col min="262" max="262" width="47.375" style="446" customWidth="1"/>
    <col min="263" max="271" width="0" style="446" hidden="1" customWidth="1"/>
    <col min="272" max="272" width="11.75" style="446" customWidth="1"/>
    <col min="273" max="273" width="6.375" style="446" bestFit="1" customWidth="1"/>
    <col min="274" max="274" width="11.75" style="446" customWidth="1"/>
    <col min="275" max="275" width="0" style="446" hidden="1" customWidth="1"/>
    <col min="276" max="276" width="3.75" style="446" customWidth="1"/>
    <col min="277" max="277" width="11.125" style="446" bestFit="1" customWidth="1"/>
    <col min="278" max="505" width="10.625" style="446"/>
    <col min="506" max="513" width="0" style="446" hidden="1" customWidth="1"/>
    <col min="514" max="516" width="3.75" style="446" customWidth="1"/>
    <col min="517" max="517" width="12.75" style="446" customWidth="1"/>
    <col min="518" max="518" width="47.375" style="446" customWidth="1"/>
    <col min="519" max="527" width="0" style="446" hidden="1" customWidth="1"/>
    <col min="528" max="528" width="11.75" style="446" customWidth="1"/>
    <col min="529" max="529" width="6.375" style="446" bestFit="1" customWidth="1"/>
    <col min="530" max="530" width="11.75" style="446" customWidth="1"/>
    <col min="531" max="531" width="0" style="446" hidden="1" customWidth="1"/>
    <col min="532" max="532" width="3.75" style="446" customWidth="1"/>
    <col min="533" max="533" width="11.125" style="446" bestFit="1" customWidth="1"/>
    <col min="534" max="761" width="10.625" style="446"/>
    <col min="762" max="769" width="0" style="446" hidden="1" customWidth="1"/>
    <col min="770" max="772" width="3.75" style="446" customWidth="1"/>
    <col min="773" max="773" width="12.75" style="446" customWidth="1"/>
    <col min="774" max="774" width="47.375" style="446" customWidth="1"/>
    <col min="775" max="783" width="0" style="446" hidden="1" customWidth="1"/>
    <col min="784" max="784" width="11.75" style="446" customWidth="1"/>
    <col min="785" max="785" width="6.375" style="446" bestFit="1" customWidth="1"/>
    <col min="786" max="786" width="11.75" style="446" customWidth="1"/>
    <col min="787" max="787" width="0" style="446" hidden="1" customWidth="1"/>
    <col min="788" max="788" width="3.75" style="446" customWidth="1"/>
    <col min="789" max="789" width="11.125" style="446" bestFit="1" customWidth="1"/>
    <col min="790" max="1017" width="10.625" style="446"/>
    <col min="1018" max="1025" width="0" style="446" hidden="1" customWidth="1"/>
    <col min="1026" max="1028" width="3.75" style="446" customWidth="1"/>
    <col min="1029" max="1029" width="12.75" style="446" customWidth="1"/>
    <col min="1030" max="1030" width="47.375" style="446" customWidth="1"/>
    <col min="1031" max="1039" width="0" style="446" hidden="1" customWidth="1"/>
    <col min="1040" max="1040" width="11.75" style="446" customWidth="1"/>
    <col min="1041" max="1041" width="6.375" style="446" bestFit="1" customWidth="1"/>
    <col min="1042" max="1042" width="11.75" style="446" customWidth="1"/>
    <col min="1043" max="1043" width="0" style="446" hidden="1" customWidth="1"/>
    <col min="1044" max="1044" width="3.75" style="446" customWidth="1"/>
    <col min="1045" max="1045" width="11.125" style="446" bestFit="1" customWidth="1"/>
    <col min="1046" max="1273" width="10.625" style="446"/>
    <col min="1274" max="1281" width="0" style="446" hidden="1" customWidth="1"/>
    <col min="1282" max="1284" width="3.75" style="446" customWidth="1"/>
    <col min="1285" max="1285" width="12.75" style="446" customWidth="1"/>
    <col min="1286" max="1286" width="47.375" style="446" customWidth="1"/>
    <col min="1287" max="1295" width="0" style="446" hidden="1" customWidth="1"/>
    <col min="1296" max="1296" width="11.75" style="446" customWidth="1"/>
    <col min="1297" max="1297" width="6.375" style="446" bestFit="1" customWidth="1"/>
    <col min="1298" max="1298" width="11.75" style="446" customWidth="1"/>
    <col min="1299" max="1299" width="0" style="446" hidden="1" customWidth="1"/>
    <col min="1300" max="1300" width="3.75" style="446" customWidth="1"/>
    <col min="1301" max="1301" width="11.125" style="446" bestFit="1" customWidth="1"/>
    <col min="1302" max="1529" width="10.625" style="446"/>
    <col min="1530" max="1537" width="0" style="446" hidden="1" customWidth="1"/>
    <col min="1538" max="1540" width="3.75" style="446" customWidth="1"/>
    <col min="1541" max="1541" width="12.75" style="446" customWidth="1"/>
    <col min="1542" max="1542" width="47.375" style="446" customWidth="1"/>
    <col min="1543" max="1551" width="0" style="446" hidden="1" customWidth="1"/>
    <col min="1552" max="1552" width="11.75" style="446" customWidth="1"/>
    <col min="1553" max="1553" width="6.375" style="446" bestFit="1" customWidth="1"/>
    <col min="1554" max="1554" width="11.75" style="446" customWidth="1"/>
    <col min="1555" max="1555" width="0" style="446" hidden="1" customWidth="1"/>
    <col min="1556" max="1556" width="3.75" style="446" customWidth="1"/>
    <col min="1557" max="1557" width="11.125" style="446" bestFit="1" customWidth="1"/>
    <col min="1558" max="1785" width="10.625" style="446"/>
    <col min="1786" max="1793" width="0" style="446" hidden="1" customWidth="1"/>
    <col min="1794" max="1796" width="3.75" style="446" customWidth="1"/>
    <col min="1797" max="1797" width="12.75" style="446" customWidth="1"/>
    <col min="1798" max="1798" width="47.375" style="446" customWidth="1"/>
    <col min="1799" max="1807" width="0" style="446" hidden="1" customWidth="1"/>
    <col min="1808" max="1808" width="11.75" style="446" customWidth="1"/>
    <col min="1809" max="1809" width="6.375" style="446" bestFit="1" customWidth="1"/>
    <col min="1810" max="1810" width="11.75" style="446" customWidth="1"/>
    <col min="1811" max="1811" width="0" style="446" hidden="1" customWidth="1"/>
    <col min="1812" max="1812" width="3.75" style="446" customWidth="1"/>
    <col min="1813" max="1813" width="11.125" style="446" bestFit="1" customWidth="1"/>
    <col min="1814" max="2041" width="10.625" style="446"/>
    <col min="2042" max="2049" width="0" style="446" hidden="1" customWidth="1"/>
    <col min="2050" max="2052" width="3.75" style="446" customWidth="1"/>
    <col min="2053" max="2053" width="12.75" style="446" customWidth="1"/>
    <col min="2054" max="2054" width="47.375" style="446" customWidth="1"/>
    <col min="2055" max="2063" width="0" style="446" hidden="1" customWidth="1"/>
    <col min="2064" max="2064" width="11.75" style="446" customWidth="1"/>
    <col min="2065" max="2065" width="6.375" style="446" bestFit="1" customWidth="1"/>
    <col min="2066" max="2066" width="11.75" style="446" customWidth="1"/>
    <col min="2067" max="2067" width="0" style="446" hidden="1" customWidth="1"/>
    <col min="2068" max="2068" width="3.75" style="446" customWidth="1"/>
    <col min="2069" max="2069" width="11.125" style="446" bestFit="1" customWidth="1"/>
    <col min="2070" max="2297" width="10.625" style="446"/>
    <col min="2298" max="2305" width="0" style="446" hidden="1" customWidth="1"/>
    <col min="2306" max="2308" width="3.75" style="446" customWidth="1"/>
    <col min="2309" max="2309" width="12.75" style="446" customWidth="1"/>
    <col min="2310" max="2310" width="47.375" style="446" customWidth="1"/>
    <col min="2311" max="2319" width="0" style="446" hidden="1" customWidth="1"/>
    <col min="2320" max="2320" width="11.75" style="446" customWidth="1"/>
    <col min="2321" max="2321" width="6.375" style="446" bestFit="1" customWidth="1"/>
    <col min="2322" max="2322" width="11.75" style="446" customWidth="1"/>
    <col min="2323" max="2323" width="0" style="446" hidden="1" customWidth="1"/>
    <col min="2324" max="2324" width="3.75" style="446" customWidth="1"/>
    <col min="2325" max="2325" width="11.125" style="446" bestFit="1" customWidth="1"/>
    <col min="2326" max="2553" width="10.625" style="446"/>
    <col min="2554" max="2561" width="0" style="446" hidden="1" customWidth="1"/>
    <col min="2562" max="2564" width="3.75" style="446" customWidth="1"/>
    <col min="2565" max="2565" width="12.75" style="446" customWidth="1"/>
    <col min="2566" max="2566" width="47.375" style="446" customWidth="1"/>
    <col min="2567" max="2575" width="0" style="446" hidden="1" customWidth="1"/>
    <col min="2576" max="2576" width="11.75" style="446" customWidth="1"/>
    <col min="2577" max="2577" width="6.375" style="446" bestFit="1" customWidth="1"/>
    <col min="2578" max="2578" width="11.75" style="446" customWidth="1"/>
    <col min="2579" max="2579" width="0" style="446" hidden="1" customWidth="1"/>
    <col min="2580" max="2580" width="3.75" style="446" customWidth="1"/>
    <col min="2581" max="2581" width="11.125" style="446" bestFit="1" customWidth="1"/>
    <col min="2582" max="2809" width="10.625" style="446"/>
    <col min="2810" max="2817" width="0" style="446" hidden="1" customWidth="1"/>
    <col min="2818" max="2820" width="3.75" style="446" customWidth="1"/>
    <col min="2821" max="2821" width="12.75" style="446" customWidth="1"/>
    <col min="2822" max="2822" width="47.375" style="446" customWidth="1"/>
    <col min="2823" max="2831" width="0" style="446" hidden="1" customWidth="1"/>
    <col min="2832" max="2832" width="11.75" style="446" customWidth="1"/>
    <col min="2833" max="2833" width="6.375" style="446" bestFit="1" customWidth="1"/>
    <col min="2834" max="2834" width="11.75" style="446" customWidth="1"/>
    <col min="2835" max="2835" width="0" style="446" hidden="1" customWidth="1"/>
    <col min="2836" max="2836" width="3.75" style="446" customWidth="1"/>
    <col min="2837" max="2837" width="11.125" style="446" bestFit="1" customWidth="1"/>
    <col min="2838" max="3065" width="10.625" style="446"/>
    <col min="3066" max="3073" width="0" style="446" hidden="1" customWidth="1"/>
    <col min="3074" max="3076" width="3.75" style="446" customWidth="1"/>
    <col min="3077" max="3077" width="12.75" style="446" customWidth="1"/>
    <col min="3078" max="3078" width="47.375" style="446" customWidth="1"/>
    <col min="3079" max="3087" width="0" style="446" hidden="1" customWidth="1"/>
    <col min="3088" max="3088" width="11.75" style="446" customWidth="1"/>
    <col min="3089" max="3089" width="6.375" style="446" bestFit="1" customWidth="1"/>
    <col min="3090" max="3090" width="11.75" style="446" customWidth="1"/>
    <col min="3091" max="3091" width="0" style="446" hidden="1" customWidth="1"/>
    <col min="3092" max="3092" width="3.75" style="446" customWidth="1"/>
    <col min="3093" max="3093" width="11.125" style="446" bestFit="1" customWidth="1"/>
    <col min="3094" max="3321" width="10.625" style="446"/>
    <col min="3322" max="3329" width="0" style="446" hidden="1" customWidth="1"/>
    <col min="3330" max="3332" width="3.75" style="446" customWidth="1"/>
    <col min="3333" max="3333" width="12.75" style="446" customWidth="1"/>
    <col min="3334" max="3334" width="47.375" style="446" customWidth="1"/>
    <col min="3335" max="3343" width="0" style="446" hidden="1" customWidth="1"/>
    <col min="3344" max="3344" width="11.75" style="446" customWidth="1"/>
    <col min="3345" max="3345" width="6.375" style="446" bestFit="1" customWidth="1"/>
    <col min="3346" max="3346" width="11.75" style="446" customWidth="1"/>
    <col min="3347" max="3347" width="0" style="446" hidden="1" customWidth="1"/>
    <col min="3348" max="3348" width="3.75" style="446" customWidth="1"/>
    <col min="3349" max="3349" width="11.125" style="446" bestFit="1" customWidth="1"/>
    <col min="3350" max="3577" width="10.625" style="446"/>
    <col min="3578" max="3585" width="0" style="446" hidden="1" customWidth="1"/>
    <col min="3586" max="3588" width="3.75" style="446" customWidth="1"/>
    <col min="3589" max="3589" width="12.75" style="446" customWidth="1"/>
    <col min="3590" max="3590" width="47.375" style="446" customWidth="1"/>
    <col min="3591" max="3599" width="0" style="446" hidden="1" customWidth="1"/>
    <col min="3600" max="3600" width="11.75" style="446" customWidth="1"/>
    <col min="3601" max="3601" width="6.375" style="446" bestFit="1" customWidth="1"/>
    <col min="3602" max="3602" width="11.75" style="446" customWidth="1"/>
    <col min="3603" max="3603" width="0" style="446" hidden="1" customWidth="1"/>
    <col min="3604" max="3604" width="3.75" style="446" customWidth="1"/>
    <col min="3605" max="3605" width="11.125" style="446" bestFit="1" customWidth="1"/>
    <col min="3606" max="3833" width="10.625" style="446"/>
    <col min="3834" max="3841" width="0" style="446" hidden="1" customWidth="1"/>
    <col min="3842" max="3844" width="3.75" style="446" customWidth="1"/>
    <col min="3845" max="3845" width="12.75" style="446" customWidth="1"/>
    <col min="3846" max="3846" width="47.375" style="446" customWidth="1"/>
    <col min="3847" max="3855" width="0" style="446" hidden="1" customWidth="1"/>
    <col min="3856" max="3856" width="11.75" style="446" customWidth="1"/>
    <col min="3857" max="3857" width="6.375" style="446" bestFit="1" customWidth="1"/>
    <col min="3858" max="3858" width="11.75" style="446" customWidth="1"/>
    <col min="3859" max="3859" width="0" style="446" hidden="1" customWidth="1"/>
    <col min="3860" max="3860" width="3.75" style="446" customWidth="1"/>
    <col min="3861" max="3861" width="11.125" style="446" bestFit="1" customWidth="1"/>
    <col min="3862" max="4089" width="10.625" style="446"/>
    <col min="4090" max="4097" width="0" style="446" hidden="1" customWidth="1"/>
    <col min="4098" max="4100" width="3.75" style="446" customWidth="1"/>
    <col min="4101" max="4101" width="12.75" style="446" customWidth="1"/>
    <col min="4102" max="4102" width="47.375" style="446" customWidth="1"/>
    <col min="4103" max="4111" width="0" style="446" hidden="1" customWidth="1"/>
    <col min="4112" max="4112" width="11.75" style="446" customWidth="1"/>
    <col min="4113" max="4113" width="6.375" style="446" bestFit="1" customWidth="1"/>
    <col min="4114" max="4114" width="11.75" style="446" customWidth="1"/>
    <col min="4115" max="4115" width="0" style="446" hidden="1" customWidth="1"/>
    <col min="4116" max="4116" width="3.75" style="446" customWidth="1"/>
    <col min="4117" max="4117" width="11.125" style="446" bestFit="1" customWidth="1"/>
    <col min="4118" max="4345" width="10.625" style="446"/>
    <col min="4346" max="4353" width="0" style="446" hidden="1" customWidth="1"/>
    <col min="4354" max="4356" width="3.75" style="446" customWidth="1"/>
    <col min="4357" max="4357" width="12.75" style="446" customWidth="1"/>
    <col min="4358" max="4358" width="47.375" style="446" customWidth="1"/>
    <col min="4359" max="4367" width="0" style="446" hidden="1" customWidth="1"/>
    <col min="4368" max="4368" width="11.75" style="446" customWidth="1"/>
    <col min="4369" max="4369" width="6.375" style="446" bestFit="1" customWidth="1"/>
    <col min="4370" max="4370" width="11.75" style="446" customWidth="1"/>
    <col min="4371" max="4371" width="0" style="446" hidden="1" customWidth="1"/>
    <col min="4372" max="4372" width="3.75" style="446" customWidth="1"/>
    <col min="4373" max="4373" width="11.125" style="446" bestFit="1" customWidth="1"/>
    <col min="4374" max="4601" width="10.625" style="446"/>
    <col min="4602" max="4609" width="0" style="446" hidden="1" customWidth="1"/>
    <col min="4610" max="4612" width="3.75" style="446" customWidth="1"/>
    <col min="4613" max="4613" width="12.75" style="446" customWidth="1"/>
    <col min="4614" max="4614" width="47.375" style="446" customWidth="1"/>
    <col min="4615" max="4623" width="0" style="446" hidden="1" customWidth="1"/>
    <col min="4624" max="4624" width="11.75" style="446" customWidth="1"/>
    <col min="4625" max="4625" width="6.375" style="446" bestFit="1" customWidth="1"/>
    <col min="4626" max="4626" width="11.75" style="446" customWidth="1"/>
    <col min="4627" max="4627" width="0" style="446" hidden="1" customWidth="1"/>
    <col min="4628" max="4628" width="3.75" style="446" customWidth="1"/>
    <col min="4629" max="4629" width="11.125" style="446" bestFit="1" customWidth="1"/>
    <col min="4630" max="4857" width="10.625" style="446"/>
    <col min="4858" max="4865" width="0" style="446" hidden="1" customWidth="1"/>
    <col min="4866" max="4868" width="3.75" style="446" customWidth="1"/>
    <col min="4869" max="4869" width="12.75" style="446" customWidth="1"/>
    <col min="4870" max="4870" width="47.375" style="446" customWidth="1"/>
    <col min="4871" max="4879" width="0" style="446" hidden="1" customWidth="1"/>
    <col min="4880" max="4880" width="11.75" style="446" customWidth="1"/>
    <col min="4881" max="4881" width="6.375" style="446" bestFit="1" customWidth="1"/>
    <col min="4882" max="4882" width="11.75" style="446" customWidth="1"/>
    <col min="4883" max="4883" width="0" style="446" hidden="1" customWidth="1"/>
    <col min="4884" max="4884" width="3.75" style="446" customWidth="1"/>
    <col min="4885" max="4885" width="11.125" style="446" bestFit="1" customWidth="1"/>
    <col min="4886" max="5113" width="10.625" style="446"/>
    <col min="5114" max="5121" width="0" style="446" hidden="1" customWidth="1"/>
    <col min="5122" max="5124" width="3.75" style="446" customWidth="1"/>
    <col min="5125" max="5125" width="12.75" style="446" customWidth="1"/>
    <col min="5126" max="5126" width="47.375" style="446" customWidth="1"/>
    <col min="5127" max="5135" width="0" style="446" hidden="1" customWidth="1"/>
    <col min="5136" max="5136" width="11.75" style="446" customWidth="1"/>
    <col min="5137" max="5137" width="6.375" style="446" bestFit="1" customWidth="1"/>
    <col min="5138" max="5138" width="11.75" style="446" customWidth="1"/>
    <col min="5139" max="5139" width="0" style="446" hidden="1" customWidth="1"/>
    <col min="5140" max="5140" width="3.75" style="446" customWidth="1"/>
    <col min="5141" max="5141" width="11.125" style="446" bestFit="1" customWidth="1"/>
    <col min="5142" max="5369" width="10.625" style="446"/>
    <col min="5370" max="5377" width="0" style="446" hidden="1" customWidth="1"/>
    <col min="5378" max="5380" width="3.75" style="446" customWidth="1"/>
    <col min="5381" max="5381" width="12.75" style="446" customWidth="1"/>
    <col min="5382" max="5382" width="47.375" style="446" customWidth="1"/>
    <col min="5383" max="5391" width="0" style="446" hidden="1" customWidth="1"/>
    <col min="5392" max="5392" width="11.75" style="446" customWidth="1"/>
    <col min="5393" max="5393" width="6.375" style="446" bestFit="1" customWidth="1"/>
    <col min="5394" max="5394" width="11.75" style="446" customWidth="1"/>
    <col min="5395" max="5395" width="0" style="446" hidden="1" customWidth="1"/>
    <col min="5396" max="5396" width="3.75" style="446" customWidth="1"/>
    <col min="5397" max="5397" width="11.125" style="446" bestFit="1" customWidth="1"/>
    <col min="5398" max="5625" width="10.625" style="446"/>
    <col min="5626" max="5633" width="0" style="446" hidden="1" customWidth="1"/>
    <col min="5634" max="5636" width="3.75" style="446" customWidth="1"/>
    <col min="5637" max="5637" width="12.75" style="446" customWidth="1"/>
    <col min="5638" max="5638" width="47.375" style="446" customWidth="1"/>
    <col min="5639" max="5647" width="0" style="446" hidden="1" customWidth="1"/>
    <col min="5648" max="5648" width="11.75" style="446" customWidth="1"/>
    <col min="5649" max="5649" width="6.375" style="446" bestFit="1" customWidth="1"/>
    <col min="5650" max="5650" width="11.75" style="446" customWidth="1"/>
    <col min="5651" max="5651" width="0" style="446" hidden="1" customWidth="1"/>
    <col min="5652" max="5652" width="3.75" style="446" customWidth="1"/>
    <col min="5653" max="5653" width="11.125" style="446" bestFit="1" customWidth="1"/>
    <col min="5654" max="5881" width="10.625" style="446"/>
    <col min="5882" max="5889" width="0" style="446" hidden="1" customWidth="1"/>
    <col min="5890" max="5892" width="3.75" style="446" customWidth="1"/>
    <col min="5893" max="5893" width="12.75" style="446" customWidth="1"/>
    <col min="5894" max="5894" width="47.375" style="446" customWidth="1"/>
    <col min="5895" max="5903" width="0" style="446" hidden="1" customWidth="1"/>
    <col min="5904" max="5904" width="11.75" style="446" customWidth="1"/>
    <col min="5905" max="5905" width="6.375" style="446" bestFit="1" customWidth="1"/>
    <col min="5906" max="5906" width="11.75" style="446" customWidth="1"/>
    <col min="5907" max="5907" width="0" style="446" hidden="1" customWidth="1"/>
    <col min="5908" max="5908" width="3.75" style="446" customWidth="1"/>
    <col min="5909" max="5909" width="11.125" style="446" bestFit="1" customWidth="1"/>
    <col min="5910" max="6137" width="10.625" style="446"/>
    <col min="6138" max="6145" width="0" style="446" hidden="1" customWidth="1"/>
    <col min="6146" max="6148" width="3.75" style="446" customWidth="1"/>
    <col min="6149" max="6149" width="12.75" style="446" customWidth="1"/>
    <col min="6150" max="6150" width="47.375" style="446" customWidth="1"/>
    <col min="6151" max="6159" width="0" style="446" hidden="1" customWidth="1"/>
    <col min="6160" max="6160" width="11.75" style="446" customWidth="1"/>
    <col min="6161" max="6161" width="6.375" style="446" bestFit="1" customWidth="1"/>
    <col min="6162" max="6162" width="11.75" style="446" customWidth="1"/>
    <col min="6163" max="6163" width="0" style="446" hidden="1" customWidth="1"/>
    <col min="6164" max="6164" width="3.75" style="446" customWidth="1"/>
    <col min="6165" max="6165" width="11.125" style="446" bestFit="1" customWidth="1"/>
    <col min="6166" max="6393" width="10.625" style="446"/>
    <col min="6394" max="6401" width="0" style="446" hidden="1" customWidth="1"/>
    <col min="6402" max="6404" width="3.75" style="446" customWidth="1"/>
    <col min="6405" max="6405" width="12.75" style="446" customWidth="1"/>
    <col min="6406" max="6406" width="47.375" style="446" customWidth="1"/>
    <col min="6407" max="6415" width="0" style="446" hidden="1" customWidth="1"/>
    <col min="6416" max="6416" width="11.75" style="446" customWidth="1"/>
    <col min="6417" max="6417" width="6.375" style="446" bestFit="1" customWidth="1"/>
    <col min="6418" max="6418" width="11.75" style="446" customWidth="1"/>
    <col min="6419" max="6419" width="0" style="446" hidden="1" customWidth="1"/>
    <col min="6420" max="6420" width="3.75" style="446" customWidth="1"/>
    <col min="6421" max="6421" width="11.125" style="446" bestFit="1" customWidth="1"/>
    <col min="6422" max="6649" width="10.625" style="446"/>
    <col min="6650" max="6657" width="0" style="446" hidden="1" customWidth="1"/>
    <col min="6658" max="6660" width="3.75" style="446" customWidth="1"/>
    <col min="6661" max="6661" width="12.75" style="446" customWidth="1"/>
    <col min="6662" max="6662" width="47.375" style="446" customWidth="1"/>
    <col min="6663" max="6671" width="0" style="446" hidden="1" customWidth="1"/>
    <col min="6672" max="6672" width="11.75" style="446" customWidth="1"/>
    <col min="6673" max="6673" width="6.375" style="446" bestFit="1" customWidth="1"/>
    <col min="6674" max="6674" width="11.75" style="446" customWidth="1"/>
    <col min="6675" max="6675" width="0" style="446" hidden="1" customWidth="1"/>
    <col min="6676" max="6676" width="3.75" style="446" customWidth="1"/>
    <col min="6677" max="6677" width="11.125" style="446" bestFit="1" customWidth="1"/>
    <col min="6678" max="6905" width="10.625" style="446"/>
    <col min="6906" max="6913" width="0" style="446" hidden="1" customWidth="1"/>
    <col min="6914" max="6916" width="3.75" style="446" customWidth="1"/>
    <col min="6917" max="6917" width="12.75" style="446" customWidth="1"/>
    <col min="6918" max="6918" width="47.375" style="446" customWidth="1"/>
    <col min="6919" max="6927" width="0" style="446" hidden="1" customWidth="1"/>
    <col min="6928" max="6928" width="11.75" style="446" customWidth="1"/>
    <col min="6929" max="6929" width="6.375" style="446" bestFit="1" customWidth="1"/>
    <col min="6930" max="6930" width="11.75" style="446" customWidth="1"/>
    <col min="6931" max="6931" width="0" style="446" hidden="1" customWidth="1"/>
    <col min="6932" max="6932" width="3.75" style="446" customWidth="1"/>
    <col min="6933" max="6933" width="11.125" style="446" bestFit="1" customWidth="1"/>
    <col min="6934" max="7161" width="10.625" style="446"/>
    <col min="7162" max="7169" width="0" style="446" hidden="1" customWidth="1"/>
    <col min="7170" max="7172" width="3.75" style="446" customWidth="1"/>
    <col min="7173" max="7173" width="12.75" style="446" customWidth="1"/>
    <col min="7174" max="7174" width="47.375" style="446" customWidth="1"/>
    <col min="7175" max="7183" width="0" style="446" hidden="1" customWidth="1"/>
    <col min="7184" max="7184" width="11.75" style="446" customWidth="1"/>
    <col min="7185" max="7185" width="6.375" style="446" bestFit="1" customWidth="1"/>
    <col min="7186" max="7186" width="11.75" style="446" customWidth="1"/>
    <col min="7187" max="7187" width="0" style="446" hidden="1" customWidth="1"/>
    <col min="7188" max="7188" width="3.75" style="446" customWidth="1"/>
    <col min="7189" max="7189" width="11.125" style="446" bestFit="1" customWidth="1"/>
    <col min="7190" max="7417" width="10.625" style="446"/>
    <col min="7418" max="7425" width="0" style="446" hidden="1" customWidth="1"/>
    <col min="7426" max="7428" width="3.75" style="446" customWidth="1"/>
    <col min="7429" max="7429" width="12.75" style="446" customWidth="1"/>
    <col min="7430" max="7430" width="47.375" style="446" customWidth="1"/>
    <col min="7431" max="7439" width="0" style="446" hidden="1" customWidth="1"/>
    <col min="7440" max="7440" width="11.75" style="446" customWidth="1"/>
    <col min="7441" max="7441" width="6.375" style="446" bestFit="1" customWidth="1"/>
    <col min="7442" max="7442" width="11.75" style="446" customWidth="1"/>
    <col min="7443" max="7443" width="0" style="446" hidden="1" customWidth="1"/>
    <col min="7444" max="7444" width="3.75" style="446" customWidth="1"/>
    <col min="7445" max="7445" width="11.125" style="446" bestFit="1" customWidth="1"/>
    <col min="7446" max="7673" width="10.625" style="446"/>
    <col min="7674" max="7681" width="0" style="446" hidden="1" customWidth="1"/>
    <col min="7682" max="7684" width="3.75" style="446" customWidth="1"/>
    <col min="7685" max="7685" width="12.75" style="446" customWidth="1"/>
    <col min="7686" max="7686" width="47.375" style="446" customWidth="1"/>
    <col min="7687" max="7695" width="0" style="446" hidden="1" customWidth="1"/>
    <col min="7696" max="7696" width="11.75" style="446" customWidth="1"/>
    <col min="7697" max="7697" width="6.375" style="446" bestFit="1" customWidth="1"/>
    <col min="7698" max="7698" width="11.75" style="446" customWidth="1"/>
    <col min="7699" max="7699" width="0" style="446" hidden="1" customWidth="1"/>
    <col min="7700" max="7700" width="3.75" style="446" customWidth="1"/>
    <col min="7701" max="7701" width="11.125" style="446" bestFit="1" customWidth="1"/>
    <col min="7702" max="7929" width="10.625" style="446"/>
    <col min="7930" max="7937" width="0" style="446" hidden="1" customWidth="1"/>
    <col min="7938" max="7940" width="3.75" style="446" customWidth="1"/>
    <col min="7941" max="7941" width="12.75" style="446" customWidth="1"/>
    <col min="7942" max="7942" width="47.375" style="446" customWidth="1"/>
    <col min="7943" max="7951" width="0" style="446" hidden="1" customWidth="1"/>
    <col min="7952" max="7952" width="11.75" style="446" customWidth="1"/>
    <col min="7953" max="7953" width="6.375" style="446" bestFit="1" customWidth="1"/>
    <col min="7954" max="7954" width="11.75" style="446" customWidth="1"/>
    <col min="7955" max="7955" width="0" style="446" hidden="1" customWidth="1"/>
    <col min="7956" max="7956" width="3.75" style="446" customWidth="1"/>
    <col min="7957" max="7957" width="11.125" style="446" bestFit="1" customWidth="1"/>
    <col min="7958" max="8185" width="10.625" style="446"/>
    <col min="8186" max="8193" width="0" style="446" hidden="1" customWidth="1"/>
    <col min="8194" max="8196" width="3.75" style="446" customWidth="1"/>
    <col min="8197" max="8197" width="12.75" style="446" customWidth="1"/>
    <col min="8198" max="8198" width="47.375" style="446" customWidth="1"/>
    <col min="8199" max="8207" width="0" style="446" hidden="1" customWidth="1"/>
    <col min="8208" max="8208" width="11.75" style="446" customWidth="1"/>
    <col min="8209" max="8209" width="6.375" style="446" bestFit="1" customWidth="1"/>
    <col min="8210" max="8210" width="11.75" style="446" customWidth="1"/>
    <col min="8211" max="8211" width="0" style="446" hidden="1" customWidth="1"/>
    <col min="8212" max="8212" width="3.75" style="446" customWidth="1"/>
    <col min="8213" max="8213" width="11.125" style="446" bestFit="1" customWidth="1"/>
    <col min="8214" max="8441" width="10.625" style="446"/>
    <col min="8442" max="8449" width="0" style="446" hidden="1" customWidth="1"/>
    <col min="8450" max="8452" width="3.75" style="446" customWidth="1"/>
    <col min="8453" max="8453" width="12.75" style="446" customWidth="1"/>
    <col min="8454" max="8454" width="47.375" style="446" customWidth="1"/>
    <col min="8455" max="8463" width="0" style="446" hidden="1" customWidth="1"/>
    <col min="8464" max="8464" width="11.75" style="446" customWidth="1"/>
    <col min="8465" max="8465" width="6.375" style="446" bestFit="1" customWidth="1"/>
    <col min="8466" max="8466" width="11.75" style="446" customWidth="1"/>
    <col min="8467" max="8467" width="0" style="446" hidden="1" customWidth="1"/>
    <col min="8468" max="8468" width="3.75" style="446" customWidth="1"/>
    <col min="8469" max="8469" width="11.125" style="446" bestFit="1" customWidth="1"/>
    <col min="8470" max="8697" width="10.625" style="446"/>
    <col min="8698" max="8705" width="0" style="446" hidden="1" customWidth="1"/>
    <col min="8706" max="8708" width="3.75" style="446" customWidth="1"/>
    <col min="8709" max="8709" width="12.75" style="446" customWidth="1"/>
    <col min="8710" max="8710" width="47.375" style="446" customWidth="1"/>
    <col min="8711" max="8719" width="0" style="446" hidden="1" customWidth="1"/>
    <col min="8720" max="8720" width="11.75" style="446" customWidth="1"/>
    <col min="8721" max="8721" width="6.375" style="446" bestFit="1" customWidth="1"/>
    <col min="8722" max="8722" width="11.75" style="446" customWidth="1"/>
    <col min="8723" max="8723" width="0" style="446" hidden="1" customWidth="1"/>
    <col min="8724" max="8724" width="3.75" style="446" customWidth="1"/>
    <col min="8725" max="8725" width="11.125" style="446" bestFit="1" customWidth="1"/>
    <col min="8726" max="8953" width="10.625" style="446"/>
    <col min="8954" max="8961" width="0" style="446" hidden="1" customWidth="1"/>
    <col min="8962" max="8964" width="3.75" style="446" customWidth="1"/>
    <col min="8965" max="8965" width="12.75" style="446" customWidth="1"/>
    <col min="8966" max="8966" width="47.375" style="446" customWidth="1"/>
    <col min="8967" max="8975" width="0" style="446" hidden="1" customWidth="1"/>
    <col min="8976" max="8976" width="11.75" style="446" customWidth="1"/>
    <col min="8977" max="8977" width="6.375" style="446" bestFit="1" customWidth="1"/>
    <col min="8978" max="8978" width="11.75" style="446" customWidth="1"/>
    <col min="8979" max="8979" width="0" style="446" hidden="1" customWidth="1"/>
    <col min="8980" max="8980" width="3.75" style="446" customWidth="1"/>
    <col min="8981" max="8981" width="11.125" style="446" bestFit="1" customWidth="1"/>
    <col min="8982" max="9209" width="10.625" style="446"/>
    <col min="9210" max="9217" width="0" style="446" hidden="1" customWidth="1"/>
    <col min="9218" max="9220" width="3.75" style="446" customWidth="1"/>
    <col min="9221" max="9221" width="12.75" style="446" customWidth="1"/>
    <col min="9222" max="9222" width="47.375" style="446" customWidth="1"/>
    <col min="9223" max="9231" width="0" style="446" hidden="1" customWidth="1"/>
    <col min="9232" max="9232" width="11.75" style="446" customWidth="1"/>
    <col min="9233" max="9233" width="6.375" style="446" bestFit="1" customWidth="1"/>
    <col min="9234" max="9234" width="11.75" style="446" customWidth="1"/>
    <col min="9235" max="9235" width="0" style="446" hidden="1" customWidth="1"/>
    <col min="9236" max="9236" width="3.75" style="446" customWidth="1"/>
    <col min="9237" max="9237" width="11.125" style="446" bestFit="1" customWidth="1"/>
    <col min="9238" max="9465" width="10.625" style="446"/>
    <col min="9466" max="9473" width="0" style="446" hidden="1" customWidth="1"/>
    <col min="9474" max="9476" width="3.75" style="446" customWidth="1"/>
    <col min="9477" max="9477" width="12.75" style="446" customWidth="1"/>
    <col min="9478" max="9478" width="47.375" style="446" customWidth="1"/>
    <col min="9479" max="9487" width="0" style="446" hidden="1" customWidth="1"/>
    <col min="9488" max="9488" width="11.75" style="446" customWidth="1"/>
    <col min="9489" max="9489" width="6.375" style="446" bestFit="1" customWidth="1"/>
    <col min="9490" max="9490" width="11.75" style="446" customWidth="1"/>
    <col min="9491" max="9491" width="0" style="446" hidden="1" customWidth="1"/>
    <col min="9492" max="9492" width="3.75" style="446" customWidth="1"/>
    <col min="9493" max="9493" width="11.125" style="446" bestFit="1" customWidth="1"/>
    <col min="9494" max="9721" width="10.625" style="446"/>
    <col min="9722" max="9729" width="0" style="446" hidden="1" customWidth="1"/>
    <col min="9730" max="9732" width="3.75" style="446" customWidth="1"/>
    <col min="9733" max="9733" width="12.75" style="446" customWidth="1"/>
    <col min="9734" max="9734" width="47.375" style="446" customWidth="1"/>
    <col min="9735" max="9743" width="0" style="446" hidden="1" customWidth="1"/>
    <col min="9744" max="9744" width="11.75" style="446" customWidth="1"/>
    <col min="9745" max="9745" width="6.375" style="446" bestFit="1" customWidth="1"/>
    <col min="9746" max="9746" width="11.75" style="446" customWidth="1"/>
    <col min="9747" max="9747" width="0" style="446" hidden="1" customWidth="1"/>
    <col min="9748" max="9748" width="3.75" style="446" customWidth="1"/>
    <col min="9749" max="9749" width="11.125" style="446" bestFit="1" customWidth="1"/>
    <col min="9750" max="9977" width="10.625" style="446"/>
    <col min="9978" max="9985" width="0" style="446" hidden="1" customWidth="1"/>
    <col min="9986" max="9988" width="3.75" style="446" customWidth="1"/>
    <col min="9989" max="9989" width="12.75" style="446" customWidth="1"/>
    <col min="9990" max="9990" width="47.375" style="446" customWidth="1"/>
    <col min="9991" max="9999" width="0" style="446" hidden="1" customWidth="1"/>
    <col min="10000" max="10000" width="11.75" style="446" customWidth="1"/>
    <col min="10001" max="10001" width="6.375" style="446" bestFit="1" customWidth="1"/>
    <col min="10002" max="10002" width="11.75" style="446" customWidth="1"/>
    <col min="10003" max="10003" width="0" style="446" hidden="1" customWidth="1"/>
    <col min="10004" max="10004" width="3.75" style="446" customWidth="1"/>
    <col min="10005" max="10005" width="11.125" style="446" bestFit="1" customWidth="1"/>
    <col min="10006" max="10233" width="10.625" style="446"/>
    <col min="10234" max="10241" width="0" style="446" hidden="1" customWidth="1"/>
    <col min="10242" max="10244" width="3.75" style="446" customWidth="1"/>
    <col min="10245" max="10245" width="12.75" style="446" customWidth="1"/>
    <col min="10246" max="10246" width="47.375" style="446" customWidth="1"/>
    <col min="10247" max="10255" width="0" style="446" hidden="1" customWidth="1"/>
    <col min="10256" max="10256" width="11.75" style="446" customWidth="1"/>
    <col min="10257" max="10257" width="6.375" style="446" bestFit="1" customWidth="1"/>
    <col min="10258" max="10258" width="11.75" style="446" customWidth="1"/>
    <col min="10259" max="10259" width="0" style="446" hidden="1" customWidth="1"/>
    <col min="10260" max="10260" width="3.75" style="446" customWidth="1"/>
    <col min="10261" max="10261" width="11.125" style="446" bestFit="1" customWidth="1"/>
    <col min="10262" max="10489" width="10.625" style="446"/>
    <col min="10490" max="10497" width="0" style="446" hidden="1" customWidth="1"/>
    <col min="10498" max="10500" width="3.75" style="446" customWidth="1"/>
    <col min="10501" max="10501" width="12.75" style="446" customWidth="1"/>
    <col min="10502" max="10502" width="47.375" style="446" customWidth="1"/>
    <col min="10503" max="10511" width="0" style="446" hidden="1" customWidth="1"/>
    <col min="10512" max="10512" width="11.75" style="446" customWidth="1"/>
    <col min="10513" max="10513" width="6.375" style="446" bestFit="1" customWidth="1"/>
    <col min="10514" max="10514" width="11.75" style="446" customWidth="1"/>
    <col min="10515" max="10515" width="0" style="446" hidden="1" customWidth="1"/>
    <col min="10516" max="10516" width="3.75" style="446" customWidth="1"/>
    <col min="10517" max="10517" width="11.125" style="446" bestFit="1" customWidth="1"/>
    <col min="10518" max="10745" width="10.625" style="446"/>
    <col min="10746" max="10753" width="0" style="446" hidden="1" customWidth="1"/>
    <col min="10754" max="10756" width="3.75" style="446" customWidth="1"/>
    <col min="10757" max="10757" width="12.75" style="446" customWidth="1"/>
    <col min="10758" max="10758" width="47.375" style="446" customWidth="1"/>
    <col min="10759" max="10767" width="0" style="446" hidden="1" customWidth="1"/>
    <col min="10768" max="10768" width="11.75" style="446" customWidth="1"/>
    <col min="10769" max="10769" width="6.375" style="446" bestFit="1" customWidth="1"/>
    <col min="10770" max="10770" width="11.75" style="446" customWidth="1"/>
    <col min="10771" max="10771" width="0" style="446" hidden="1" customWidth="1"/>
    <col min="10772" max="10772" width="3.75" style="446" customWidth="1"/>
    <col min="10773" max="10773" width="11.125" style="446" bestFit="1" customWidth="1"/>
    <col min="10774" max="11001" width="10.625" style="446"/>
    <col min="11002" max="11009" width="0" style="446" hidden="1" customWidth="1"/>
    <col min="11010" max="11012" width="3.75" style="446" customWidth="1"/>
    <col min="11013" max="11013" width="12.75" style="446" customWidth="1"/>
    <col min="11014" max="11014" width="47.375" style="446" customWidth="1"/>
    <col min="11015" max="11023" width="0" style="446" hidden="1" customWidth="1"/>
    <col min="11024" max="11024" width="11.75" style="446" customWidth="1"/>
    <col min="11025" max="11025" width="6.375" style="446" bestFit="1" customWidth="1"/>
    <col min="11026" max="11026" width="11.75" style="446" customWidth="1"/>
    <col min="11027" max="11027" width="0" style="446" hidden="1" customWidth="1"/>
    <col min="11028" max="11028" width="3.75" style="446" customWidth="1"/>
    <col min="11029" max="11029" width="11.125" style="446" bestFit="1" customWidth="1"/>
    <col min="11030" max="11257" width="10.625" style="446"/>
    <col min="11258" max="11265" width="0" style="446" hidden="1" customWidth="1"/>
    <col min="11266" max="11268" width="3.75" style="446" customWidth="1"/>
    <col min="11269" max="11269" width="12.75" style="446" customWidth="1"/>
    <col min="11270" max="11270" width="47.375" style="446" customWidth="1"/>
    <col min="11271" max="11279" width="0" style="446" hidden="1" customWidth="1"/>
    <col min="11280" max="11280" width="11.75" style="446" customWidth="1"/>
    <col min="11281" max="11281" width="6.375" style="446" bestFit="1" customWidth="1"/>
    <col min="11282" max="11282" width="11.75" style="446" customWidth="1"/>
    <col min="11283" max="11283" width="0" style="446" hidden="1" customWidth="1"/>
    <col min="11284" max="11284" width="3.75" style="446" customWidth="1"/>
    <col min="11285" max="11285" width="11.125" style="446" bestFit="1" customWidth="1"/>
    <col min="11286" max="11513" width="10.625" style="446"/>
    <col min="11514" max="11521" width="0" style="446" hidden="1" customWidth="1"/>
    <col min="11522" max="11524" width="3.75" style="446" customWidth="1"/>
    <col min="11525" max="11525" width="12.75" style="446" customWidth="1"/>
    <col min="11526" max="11526" width="47.375" style="446" customWidth="1"/>
    <col min="11527" max="11535" width="0" style="446" hidden="1" customWidth="1"/>
    <col min="11536" max="11536" width="11.75" style="446" customWidth="1"/>
    <col min="11537" max="11537" width="6.375" style="446" bestFit="1" customWidth="1"/>
    <col min="11538" max="11538" width="11.75" style="446" customWidth="1"/>
    <col min="11539" max="11539" width="0" style="446" hidden="1" customWidth="1"/>
    <col min="11540" max="11540" width="3.75" style="446" customWidth="1"/>
    <col min="11541" max="11541" width="11.125" style="446" bestFit="1" customWidth="1"/>
    <col min="11542" max="11769" width="10.625" style="446"/>
    <col min="11770" max="11777" width="0" style="446" hidden="1" customWidth="1"/>
    <col min="11778" max="11780" width="3.75" style="446" customWidth="1"/>
    <col min="11781" max="11781" width="12.75" style="446" customWidth="1"/>
    <col min="11782" max="11782" width="47.375" style="446" customWidth="1"/>
    <col min="11783" max="11791" width="0" style="446" hidden="1" customWidth="1"/>
    <col min="11792" max="11792" width="11.75" style="446" customWidth="1"/>
    <col min="11793" max="11793" width="6.375" style="446" bestFit="1" customWidth="1"/>
    <col min="11794" max="11794" width="11.75" style="446" customWidth="1"/>
    <col min="11795" max="11795" width="0" style="446" hidden="1" customWidth="1"/>
    <col min="11796" max="11796" width="3.75" style="446" customWidth="1"/>
    <col min="11797" max="11797" width="11.125" style="446" bestFit="1" customWidth="1"/>
    <col min="11798" max="12025" width="10.625" style="446"/>
    <col min="12026" max="12033" width="0" style="446" hidden="1" customWidth="1"/>
    <col min="12034" max="12036" width="3.75" style="446" customWidth="1"/>
    <col min="12037" max="12037" width="12.75" style="446" customWidth="1"/>
    <col min="12038" max="12038" width="47.375" style="446" customWidth="1"/>
    <col min="12039" max="12047" width="0" style="446" hidden="1" customWidth="1"/>
    <col min="12048" max="12048" width="11.75" style="446" customWidth="1"/>
    <col min="12049" max="12049" width="6.375" style="446" bestFit="1" customWidth="1"/>
    <col min="12050" max="12050" width="11.75" style="446" customWidth="1"/>
    <col min="12051" max="12051" width="0" style="446" hidden="1" customWidth="1"/>
    <col min="12052" max="12052" width="3.75" style="446" customWidth="1"/>
    <col min="12053" max="12053" width="11.125" style="446" bestFit="1" customWidth="1"/>
    <col min="12054" max="12281" width="10.625" style="446"/>
    <col min="12282" max="12289" width="0" style="446" hidden="1" customWidth="1"/>
    <col min="12290" max="12292" width="3.75" style="446" customWidth="1"/>
    <col min="12293" max="12293" width="12.75" style="446" customWidth="1"/>
    <col min="12294" max="12294" width="47.375" style="446" customWidth="1"/>
    <col min="12295" max="12303" width="0" style="446" hidden="1" customWidth="1"/>
    <col min="12304" max="12304" width="11.75" style="446" customWidth="1"/>
    <col min="12305" max="12305" width="6.375" style="446" bestFit="1" customWidth="1"/>
    <col min="12306" max="12306" width="11.75" style="446" customWidth="1"/>
    <col min="12307" max="12307" width="0" style="446" hidden="1" customWidth="1"/>
    <col min="12308" max="12308" width="3.75" style="446" customWidth="1"/>
    <col min="12309" max="12309" width="11.125" style="446" bestFit="1" customWidth="1"/>
    <col min="12310" max="12537" width="10.625" style="446"/>
    <col min="12538" max="12545" width="0" style="446" hidden="1" customWidth="1"/>
    <col min="12546" max="12548" width="3.75" style="446" customWidth="1"/>
    <col min="12549" max="12549" width="12.75" style="446" customWidth="1"/>
    <col min="12550" max="12550" width="47.375" style="446" customWidth="1"/>
    <col min="12551" max="12559" width="0" style="446" hidden="1" customWidth="1"/>
    <col min="12560" max="12560" width="11.75" style="446" customWidth="1"/>
    <col min="12561" max="12561" width="6.375" style="446" bestFit="1" customWidth="1"/>
    <col min="12562" max="12562" width="11.75" style="446" customWidth="1"/>
    <col min="12563" max="12563" width="0" style="446" hidden="1" customWidth="1"/>
    <col min="12564" max="12564" width="3.75" style="446" customWidth="1"/>
    <col min="12565" max="12565" width="11.125" style="446" bestFit="1" customWidth="1"/>
    <col min="12566" max="12793" width="10.625" style="446"/>
    <col min="12794" max="12801" width="0" style="446" hidden="1" customWidth="1"/>
    <col min="12802" max="12804" width="3.75" style="446" customWidth="1"/>
    <col min="12805" max="12805" width="12.75" style="446" customWidth="1"/>
    <col min="12806" max="12806" width="47.375" style="446" customWidth="1"/>
    <col min="12807" max="12815" width="0" style="446" hidden="1" customWidth="1"/>
    <col min="12816" max="12816" width="11.75" style="446" customWidth="1"/>
    <col min="12817" max="12817" width="6.375" style="446" bestFit="1" customWidth="1"/>
    <col min="12818" max="12818" width="11.75" style="446" customWidth="1"/>
    <col min="12819" max="12819" width="0" style="446" hidden="1" customWidth="1"/>
    <col min="12820" max="12820" width="3.75" style="446" customWidth="1"/>
    <col min="12821" max="12821" width="11.125" style="446" bestFit="1" customWidth="1"/>
    <col min="12822" max="13049" width="10.625" style="446"/>
    <col min="13050" max="13057" width="0" style="446" hidden="1" customWidth="1"/>
    <col min="13058" max="13060" width="3.75" style="446" customWidth="1"/>
    <col min="13061" max="13061" width="12.75" style="446" customWidth="1"/>
    <col min="13062" max="13062" width="47.375" style="446" customWidth="1"/>
    <col min="13063" max="13071" width="0" style="446" hidden="1" customWidth="1"/>
    <col min="13072" max="13072" width="11.75" style="446" customWidth="1"/>
    <col min="13073" max="13073" width="6.375" style="446" bestFit="1" customWidth="1"/>
    <col min="13074" max="13074" width="11.75" style="446" customWidth="1"/>
    <col min="13075" max="13075" width="0" style="446" hidden="1" customWidth="1"/>
    <col min="13076" max="13076" width="3.75" style="446" customWidth="1"/>
    <col min="13077" max="13077" width="11.125" style="446" bestFit="1" customWidth="1"/>
    <col min="13078" max="13305" width="10.625" style="446"/>
    <col min="13306" max="13313" width="0" style="446" hidden="1" customWidth="1"/>
    <col min="13314" max="13316" width="3.75" style="446" customWidth="1"/>
    <col min="13317" max="13317" width="12.75" style="446" customWidth="1"/>
    <col min="13318" max="13318" width="47.375" style="446" customWidth="1"/>
    <col min="13319" max="13327" width="0" style="446" hidden="1" customWidth="1"/>
    <col min="13328" max="13328" width="11.75" style="446" customWidth="1"/>
    <col min="13329" max="13329" width="6.375" style="446" bestFit="1" customWidth="1"/>
    <col min="13330" max="13330" width="11.75" style="446" customWidth="1"/>
    <col min="13331" max="13331" width="0" style="446" hidden="1" customWidth="1"/>
    <col min="13332" max="13332" width="3.75" style="446" customWidth="1"/>
    <col min="13333" max="13333" width="11.125" style="446" bestFit="1" customWidth="1"/>
    <col min="13334" max="13561" width="10.625" style="446"/>
    <col min="13562" max="13569" width="0" style="446" hidden="1" customWidth="1"/>
    <col min="13570" max="13572" width="3.75" style="446" customWidth="1"/>
    <col min="13573" max="13573" width="12.75" style="446" customWidth="1"/>
    <col min="13574" max="13574" width="47.375" style="446" customWidth="1"/>
    <col min="13575" max="13583" width="0" style="446" hidden="1" customWidth="1"/>
    <col min="13584" max="13584" width="11.75" style="446" customWidth="1"/>
    <col min="13585" max="13585" width="6.375" style="446" bestFit="1" customWidth="1"/>
    <col min="13586" max="13586" width="11.75" style="446" customWidth="1"/>
    <col min="13587" max="13587" width="0" style="446" hidden="1" customWidth="1"/>
    <col min="13588" max="13588" width="3.75" style="446" customWidth="1"/>
    <col min="13589" max="13589" width="11.125" style="446" bestFit="1" customWidth="1"/>
    <col min="13590" max="13817" width="10.625" style="446"/>
    <col min="13818" max="13825" width="0" style="446" hidden="1" customWidth="1"/>
    <col min="13826" max="13828" width="3.75" style="446" customWidth="1"/>
    <col min="13829" max="13829" width="12.75" style="446" customWidth="1"/>
    <col min="13830" max="13830" width="47.375" style="446" customWidth="1"/>
    <col min="13831" max="13839" width="0" style="446" hidden="1" customWidth="1"/>
    <col min="13840" max="13840" width="11.75" style="446" customWidth="1"/>
    <col min="13841" max="13841" width="6.375" style="446" bestFit="1" customWidth="1"/>
    <col min="13842" max="13842" width="11.75" style="446" customWidth="1"/>
    <col min="13843" max="13843" width="0" style="446" hidden="1" customWidth="1"/>
    <col min="13844" max="13844" width="3.75" style="446" customWidth="1"/>
    <col min="13845" max="13845" width="11.125" style="446" bestFit="1" customWidth="1"/>
    <col min="13846" max="14073" width="10.625" style="446"/>
    <col min="14074" max="14081" width="0" style="446" hidden="1" customWidth="1"/>
    <col min="14082" max="14084" width="3.75" style="446" customWidth="1"/>
    <col min="14085" max="14085" width="12.75" style="446" customWidth="1"/>
    <col min="14086" max="14086" width="47.375" style="446" customWidth="1"/>
    <col min="14087" max="14095" width="0" style="446" hidden="1" customWidth="1"/>
    <col min="14096" max="14096" width="11.75" style="446" customWidth="1"/>
    <col min="14097" max="14097" width="6.375" style="446" bestFit="1" customWidth="1"/>
    <col min="14098" max="14098" width="11.75" style="446" customWidth="1"/>
    <col min="14099" max="14099" width="0" style="446" hidden="1" customWidth="1"/>
    <col min="14100" max="14100" width="3.75" style="446" customWidth="1"/>
    <col min="14101" max="14101" width="11.125" style="446" bestFit="1" customWidth="1"/>
    <col min="14102" max="14329" width="10.625" style="446"/>
    <col min="14330" max="14337" width="0" style="446" hidden="1" customWidth="1"/>
    <col min="14338" max="14340" width="3.75" style="446" customWidth="1"/>
    <col min="14341" max="14341" width="12.75" style="446" customWidth="1"/>
    <col min="14342" max="14342" width="47.375" style="446" customWidth="1"/>
    <col min="14343" max="14351" width="0" style="446" hidden="1" customWidth="1"/>
    <col min="14352" max="14352" width="11.75" style="446" customWidth="1"/>
    <col min="14353" max="14353" width="6.375" style="446" bestFit="1" customWidth="1"/>
    <col min="14354" max="14354" width="11.75" style="446" customWidth="1"/>
    <col min="14355" max="14355" width="0" style="446" hidden="1" customWidth="1"/>
    <col min="14356" max="14356" width="3.75" style="446" customWidth="1"/>
    <col min="14357" max="14357" width="11.125" style="446" bestFit="1" customWidth="1"/>
    <col min="14358" max="14585" width="10.625" style="446"/>
    <col min="14586" max="14593" width="0" style="446" hidden="1" customWidth="1"/>
    <col min="14594" max="14596" width="3.75" style="446" customWidth="1"/>
    <col min="14597" max="14597" width="12.75" style="446" customWidth="1"/>
    <col min="14598" max="14598" width="47.375" style="446" customWidth="1"/>
    <col min="14599" max="14607" width="0" style="446" hidden="1" customWidth="1"/>
    <col min="14608" max="14608" width="11.75" style="446" customWidth="1"/>
    <col min="14609" max="14609" width="6.375" style="446" bestFit="1" customWidth="1"/>
    <col min="14610" max="14610" width="11.75" style="446" customWidth="1"/>
    <col min="14611" max="14611" width="0" style="446" hidden="1" customWidth="1"/>
    <col min="14612" max="14612" width="3.75" style="446" customWidth="1"/>
    <col min="14613" max="14613" width="11.125" style="446" bestFit="1" customWidth="1"/>
    <col min="14614" max="14841" width="10.625" style="446"/>
    <col min="14842" max="14849" width="0" style="446" hidden="1" customWidth="1"/>
    <col min="14850" max="14852" width="3.75" style="446" customWidth="1"/>
    <col min="14853" max="14853" width="12.75" style="446" customWidth="1"/>
    <col min="14854" max="14854" width="47.375" style="446" customWidth="1"/>
    <col min="14855" max="14863" width="0" style="446" hidden="1" customWidth="1"/>
    <col min="14864" max="14864" width="11.75" style="446" customWidth="1"/>
    <col min="14865" max="14865" width="6.375" style="446" bestFit="1" customWidth="1"/>
    <col min="14866" max="14866" width="11.75" style="446" customWidth="1"/>
    <col min="14867" max="14867" width="0" style="446" hidden="1" customWidth="1"/>
    <col min="14868" max="14868" width="3.75" style="446" customWidth="1"/>
    <col min="14869" max="14869" width="11.125" style="446" bestFit="1" customWidth="1"/>
    <col min="14870" max="15097" width="10.625" style="446"/>
    <col min="15098" max="15105" width="0" style="446" hidden="1" customWidth="1"/>
    <col min="15106" max="15108" width="3.75" style="446" customWidth="1"/>
    <col min="15109" max="15109" width="12.75" style="446" customWidth="1"/>
    <col min="15110" max="15110" width="47.375" style="446" customWidth="1"/>
    <col min="15111" max="15119" width="0" style="446" hidden="1" customWidth="1"/>
    <col min="15120" max="15120" width="11.75" style="446" customWidth="1"/>
    <col min="15121" max="15121" width="6.375" style="446" bestFit="1" customWidth="1"/>
    <col min="15122" max="15122" width="11.75" style="446" customWidth="1"/>
    <col min="15123" max="15123" width="0" style="446" hidden="1" customWidth="1"/>
    <col min="15124" max="15124" width="3.75" style="446" customWidth="1"/>
    <col min="15125" max="15125" width="11.125" style="446" bestFit="1" customWidth="1"/>
    <col min="15126" max="15353" width="10.625" style="446"/>
    <col min="15354" max="15361" width="0" style="446" hidden="1" customWidth="1"/>
    <col min="15362" max="15364" width="3.75" style="446" customWidth="1"/>
    <col min="15365" max="15365" width="12.75" style="446" customWidth="1"/>
    <col min="15366" max="15366" width="47.375" style="446" customWidth="1"/>
    <col min="15367" max="15375" width="0" style="446" hidden="1" customWidth="1"/>
    <col min="15376" max="15376" width="11.75" style="446" customWidth="1"/>
    <col min="15377" max="15377" width="6.375" style="446" bestFit="1" customWidth="1"/>
    <col min="15378" max="15378" width="11.75" style="446" customWidth="1"/>
    <col min="15379" max="15379" width="0" style="446" hidden="1" customWidth="1"/>
    <col min="15380" max="15380" width="3.75" style="446" customWidth="1"/>
    <col min="15381" max="15381" width="11.125" style="446" bestFit="1" customWidth="1"/>
    <col min="15382" max="15609" width="10.625" style="446"/>
    <col min="15610" max="15617" width="0" style="446" hidden="1" customWidth="1"/>
    <col min="15618" max="15620" width="3.75" style="446" customWidth="1"/>
    <col min="15621" max="15621" width="12.75" style="446" customWidth="1"/>
    <col min="15622" max="15622" width="47.375" style="446" customWidth="1"/>
    <col min="15623" max="15631" width="0" style="446" hidden="1" customWidth="1"/>
    <col min="15632" max="15632" width="11.75" style="446" customWidth="1"/>
    <col min="15633" max="15633" width="6.375" style="446" bestFit="1" customWidth="1"/>
    <col min="15634" max="15634" width="11.75" style="446" customWidth="1"/>
    <col min="15635" max="15635" width="0" style="446" hidden="1" customWidth="1"/>
    <col min="15636" max="15636" width="3.75" style="446" customWidth="1"/>
    <col min="15637" max="15637" width="11.125" style="446" bestFit="1" customWidth="1"/>
    <col min="15638" max="15865" width="10.625" style="446"/>
    <col min="15866" max="15873" width="0" style="446" hidden="1" customWidth="1"/>
    <col min="15874" max="15876" width="3.75" style="446" customWidth="1"/>
    <col min="15877" max="15877" width="12.75" style="446" customWidth="1"/>
    <col min="15878" max="15878" width="47.375" style="446" customWidth="1"/>
    <col min="15879" max="15887" width="0" style="446" hidden="1" customWidth="1"/>
    <col min="15888" max="15888" width="11.75" style="446" customWidth="1"/>
    <col min="15889" max="15889" width="6.375" style="446" bestFit="1" customWidth="1"/>
    <col min="15890" max="15890" width="11.75" style="446" customWidth="1"/>
    <col min="15891" max="15891" width="0" style="446" hidden="1" customWidth="1"/>
    <col min="15892" max="15892" width="3.75" style="446" customWidth="1"/>
    <col min="15893" max="15893" width="11.125" style="446" bestFit="1" customWidth="1"/>
    <col min="15894" max="16121" width="10.625" style="446"/>
    <col min="16122" max="16129" width="0" style="446" hidden="1" customWidth="1"/>
    <col min="16130" max="16132" width="3.75" style="446" customWidth="1"/>
    <col min="16133" max="16133" width="12.75" style="446" customWidth="1"/>
    <col min="16134" max="16134" width="47.375" style="446" customWidth="1"/>
    <col min="16135" max="16143" width="0" style="446" hidden="1" customWidth="1"/>
    <col min="16144" max="16144" width="11.75" style="446" customWidth="1"/>
    <col min="16145" max="16145" width="6.375" style="446" bestFit="1" customWidth="1"/>
    <col min="16146" max="16146" width="11.75" style="446" customWidth="1"/>
    <col min="16147" max="16147" width="0" style="446" hidden="1" customWidth="1"/>
    <col min="16148" max="16148" width="3.75" style="446" customWidth="1"/>
    <col min="16149" max="16149" width="11.125" style="446" bestFit="1" customWidth="1"/>
    <col min="16150" max="16384" width="10.6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2" t="s">
        <v>736</v>
      </c>
      <c r="M5" s="1312"/>
      <c r="N5" s="1312"/>
      <c r="O5" s="1312"/>
      <c r="P5" s="1312"/>
      <c r="Q5" s="1312"/>
      <c r="R5" s="1312"/>
      <c r="S5" s="1312"/>
      <c r="T5" s="131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33" s="461" customFormat="1" ht="22.8">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635"/>
      <c r="V8" s="456"/>
      <c r="AC8" s="475"/>
      <c r="AD8" s="475"/>
      <c r="AE8" s="475"/>
      <c r="AF8" s="475"/>
      <c r="AG8" s="475"/>
    </row>
    <row r="9" spans="1:33"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635"/>
      <c r="V9" s="456"/>
      <c r="AC9" s="475"/>
      <c r="AD9" s="475"/>
      <c r="AE9" s="475"/>
      <c r="AF9" s="475"/>
      <c r="AG9" s="475"/>
    </row>
    <row r="10" spans="1:33"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33" s="461" customFormat="1" ht="11.4"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9"/>
      <c r="P12" s="1329"/>
      <c r="Q12" s="1329"/>
      <c r="R12" s="1329"/>
      <c r="S12" s="1329"/>
      <c r="T12" s="1329"/>
      <c r="U12" s="1329"/>
      <c r="V12" s="1329"/>
      <c r="W12" s="1329"/>
      <c r="X12" s="1329"/>
      <c r="Y12" s="1329"/>
      <c r="Z12" s="1329"/>
    </row>
    <row r="13" spans="1:33" ht="14.25" customHeight="1">
      <c r="J13" s="451"/>
      <c r="K13" s="451"/>
      <c r="L13" s="1296" t="s">
        <v>445</v>
      </c>
      <c r="M13" s="1296"/>
      <c r="N13" s="1296"/>
      <c r="O13" s="1296"/>
      <c r="P13" s="1296"/>
      <c r="Q13" s="1296"/>
      <c r="R13" s="1296"/>
      <c r="S13" s="1296"/>
      <c r="T13" s="1296"/>
      <c r="U13" s="1296"/>
      <c r="V13" s="1296"/>
      <c r="W13" s="1296"/>
      <c r="X13" s="1296"/>
      <c r="Y13" s="1296"/>
      <c r="Z13" s="1296"/>
      <c r="AA13" s="1296"/>
      <c r="AB13" s="1231" t="s">
        <v>446</v>
      </c>
    </row>
    <row r="14" spans="1:33" ht="14.25" customHeight="1">
      <c r="J14" s="451"/>
      <c r="K14" s="451"/>
      <c r="L14" s="1296" t="s">
        <v>91</v>
      </c>
      <c r="M14" s="1296" t="s">
        <v>603</v>
      </c>
      <c r="N14" s="547"/>
      <c r="O14" s="1231" t="s">
        <v>605</v>
      </c>
      <c r="P14" s="1231"/>
      <c r="Q14" s="1231"/>
      <c r="R14" s="1231"/>
      <c r="S14" s="1231"/>
      <c r="T14" s="1231"/>
      <c r="U14" s="1231"/>
      <c r="V14" s="1231"/>
      <c r="W14" s="1231"/>
      <c r="X14" s="1231"/>
      <c r="Y14" s="1231"/>
      <c r="Z14" s="1296" t="s">
        <v>339</v>
      </c>
      <c r="AA14" s="1328" t="s">
        <v>274</v>
      </c>
      <c r="AB14" s="1231"/>
    </row>
    <row r="15" spans="1:33" s="493" customFormat="1" ht="14.25" customHeight="1">
      <c r="A15" s="554"/>
      <c r="B15" s="554"/>
      <c r="C15" s="554"/>
      <c r="D15" s="554"/>
      <c r="E15" s="554"/>
      <c r="F15" s="554"/>
      <c r="G15" s="560"/>
      <c r="H15" s="560"/>
      <c r="I15" s="501"/>
      <c r="J15" s="499"/>
      <c r="K15" s="499"/>
      <c r="L15" s="1296"/>
      <c r="M15" s="1296"/>
      <c r="N15" s="547"/>
      <c r="O15" s="1337" t="s">
        <v>618</v>
      </c>
      <c r="P15" s="1337" t="s">
        <v>590</v>
      </c>
      <c r="Q15" s="1337" t="s">
        <v>591</v>
      </c>
      <c r="R15" s="1337" t="s">
        <v>270</v>
      </c>
      <c r="S15" s="1337"/>
      <c r="T15" s="1337" t="s">
        <v>270</v>
      </c>
      <c r="U15" s="1337"/>
      <c r="V15" s="621"/>
      <c r="W15" s="1336" t="s">
        <v>616</v>
      </c>
      <c r="X15" s="1336"/>
      <c r="Y15" s="1336"/>
      <c r="Z15" s="1296"/>
      <c r="AA15" s="1328"/>
      <c r="AB15" s="1231"/>
      <c r="AC15" s="554"/>
      <c r="AD15" s="554"/>
      <c r="AE15" s="554"/>
      <c r="AF15" s="554"/>
      <c r="AG15" s="554"/>
    </row>
    <row r="16" spans="1:33" ht="56.25" customHeight="1">
      <c r="J16" s="451"/>
      <c r="K16" s="451"/>
      <c r="L16" s="1296"/>
      <c r="M16" s="1296"/>
      <c r="N16" s="547"/>
      <c r="O16" s="1337"/>
      <c r="P16" s="1337"/>
      <c r="Q16" s="1337"/>
      <c r="R16" s="505" t="s">
        <v>592</v>
      </c>
      <c r="S16" s="505" t="s">
        <v>593</v>
      </c>
      <c r="T16" s="505" t="s">
        <v>594</v>
      </c>
      <c r="U16" s="505" t="s">
        <v>595</v>
      </c>
      <c r="V16" s="505"/>
      <c r="W16" s="506" t="s">
        <v>273</v>
      </c>
      <c r="X16" s="1338" t="s">
        <v>272</v>
      </c>
      <c r="Y16" s="1338"/>
      <c r="Z16" s="1296"/>
      <c r="AA16" s="1328"/>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4">
        <f ca="1">OFFSET(X17,0,-1)+1</f>
        <v>11</v>
      </c>
      <c r="Y17" s="1314"/>
      <c r="Z17" s="457">
        <f ca="1">OFFSET(Z17,0,-2)+1</f>
        <v>12</v>
      </c>
      <c r="AB17" s="457">
        <f ca="1">OFFSET(AB17,0,-2)+1</f>
        <v>13</v>
      </c>
    </row>
    <row r="18" spans="1:33" ht="22.8">
      <c r="A18" s="1315">
        <v>1</v>
      </c>
      <c r="B18" s="1000"/>
      <c r="C18" s="1000"/>
      <c r="D18" s="1000"/>
      <c r="E18" s="1001"/>
      <c r="F18" s="1002"/>
      <c r="G18" s="1000"/>
      <c r="H18" s="1000"/>
      <c r="I18" s="988"/>
      <c r="J18" s="993"/>
      <c r="K18" s="993"/>
      <c r="L18" s="562">
        <f>mergeValue(A18)</f>
        <v>1</v>
      </c>
      <c r="M18" s="610" t="s">
        <v>19</v>
      </c>
      <c r="N18" s="549"/>
      <c r="O18" s="1327"/>
      <c r="P18" s="1327"/>
      <c r="Q18" s="1327"/>
      <c r="R18" s="1327"/>
      <c r="S18" s="1327"/>
      <c r="T18" s="1327"/>
      <c r="U18" s="1327"/>
      <c r="V18" s="1327"/>
      <c r="W18" s="1327"/>
      <c r="X18" s="1327"/>
      <c r="Y18" s="1327"/>
      <c r="Z18" s="1327"/>
      <c r="AA18" s="1327"/>
      <c r="AB18" s="599" t="s">
        <v>719</v>
      </c>
    </row>
    <row r="19" spans="1:33" ht="34.200000000000003">
      <c r="A19" s="1315"/>
      <c r="B19" s="1315">
        <v>1</v>
      </c>
      <c r="C19" s="1000"/>
      <c r="D19" s="1000"/>
      <c r="E19" s="1002"/>
      <c r="F19" s="1002"/>
      <c r="G19" s="1000"/>
      <c r="H19" s="1000"/>
      <c r="I19" s="995"/>
      <c r="J19" s="990"/>
      <c r="K19" s="989"/>
      <c r="L19" s="562" t="str">
        <f>mergeValue(A19) &amp;"."&amp; mergeValue(B19)</f>
        <v>1.1</v>
      </c>
      <c r="M19" s="516" t="s">
        <v>15</v>
      </c>
      <c r="N19" s="549"/>
      <c r="O19" s="1327"/>
      <c r="P19" s="1327"/>
      <c r="Q19" s="1327"/>
      <c r="R19" s="1327"/>
      <c r="S19" s="1327"/>
      <c r="T19" s="1327"/>
      <c r="U19" s="1327"/>
      <c r="V19" s="1327"/>
      <c r="W19" s="1327"/>
      <c r="X19" s="1327"/>
      <c r="Y19" s="1327"/>
      <c r="Z19" s="1327"/>
      <c r="AA19" s="1327"/>
      <c r="AB19" s="599" t="s">
        <v>460</v>
      </c>
    </row>
    <row r="20" spans="1:33" ht="22.8">
      <c r="A20" s="1315"/>
      <c r="B20" s="1315"/>
      <c r="C20" s="1315">
        <v>1</v>
      </c>
      <c r="D20" s="1000"/>
      <c r="E20" s="1002"/>
      <c r="F20" s="1002"/>
      <c r="G20" s="1000"/>
      <c r="H20" s="1000"/>
      <c r="I20" s="995"/>
      <c r="J20" s="990"/>
      <c r="K20" s="989"/>
      <c r="L20" s="562" t="str">
        <f>mergeValue(A20) &amp;"."&amp; mergeValue(B20)&amp;"."&amp; mergeValue(C20)</f>
        <v>1.1.1</v>
      </c>
      <c r="M20" s="517" t="s">
        <v>7</v>
      </c>
      <c r="N20" s="549"/>
      <c r="O20" s="1327"/>
      <c r="P20" s="1327"/>
      <c r="Q20" s="1327"/>
      <c r="R20" s="1327"/>
      <c r="S20" s="1327"/>
      <c r="T20" s="1327"/>
      <c r="U20" s="1327"/>
      <c r="V20" s="1327"/>
      <c r="W20" s="1327"/>
      <c r="X20" s="1327"/>
      <c r="Y20" s="1327"/>
      <c r="Z20" s="1327"/>
      <c r="AA20" s="1327"/>
      <c r="AB20" s="599" t="s">
        <v>601</v>
      </c>
    </row>
    <row r="21" spans="1:33" ht="22.8">
      <c r="A21" s="1315"/>
      <c r="B21" s="1315"/>
      <c r="C21" s="1315"/>
      <c r="D21" s="1315">
        <v>1</v>
      </c>
      <c r="E21" s="1002"/>
      <c r="F21" s="1002"/>
      <c r="G21" s="1000"/>
      <c r="H21" s="1000"/>
      <c r="I21" s="995"/>
      <c r="J21" s="990"/>
      <c r="K21" s="989"/>
      <c r="L21" s="562" t="str">
        <f>mergeValue(A21) &amp;"."&amp; mergeValue(B21)&amp;"."&amp; mergeValue(C21)&amp;"."&amp; mergeValue(D21)</f>
        <v>1.1.1.1</v>
      </c>
      <c r="M21" s="518" t="s">
        <v>21</v>
      </c>
      <c r="N21" s="549"/>
      <c r="O21" s="1327"/>
      <c r="P21" s="1327"/>
      <c r="Q21" s="1327"/>
      <c r="R21" s="1327"/>
      <c r="S21" s="1327"/>
      <c r="T21" s="1327"/>
      <c r="U21" s="1327"/>
      <c r="V21" s="1327"/>
      <c r="W21" s="1327"/>
      <c r="X21" s="1327"/>
      <c r="Y21" s="1327"/>
      <c r="Z21" s="1327"/>
      <c r="AA21" s="1327"/>
      <c r="AB21" s="599" t="s">
        <v>602</v>
      </c>
    </row>
    <row r="22" spans="1:33" hidden="1">
      <c r="A22" s="1315"/>
      <c r="B22" s="1315"/>
      <c r="C22" s="1315"/>
      <c r="D22" s="1315"/>
      <c r="E22" s="131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45.6">
      <c r="A23" s="1315"/>
      <c r="B23" s="1315"/>
      <c r="C23" s="1315"/>
      <c r="D23" s="1315"/>
      <c r="E23" s="1315"/>
      <c r="F23" s="1315">
        <v>1</v>
      </c>
      <c r="G23" s="1000"/>
      <c r="H23" s="1000"/>
      <c r="I23" s="1334"/>
      <c r="J23" s="990"/>
      <c r="K23" s="989"/>
      <c r="L23" s="562" t="str">
        <f>mergeValue(A23) &amp;"."&amp; mergeValue(B23)&amp;"."&amp; mergeValue(C23)&amp;"."&amp; mergeValue(D23)&amp;"."&amp; mergeValue(F23)</f>
        <v>1.1.1.1.1</v>
      </c>
      <c r="M23" s="525" t="s">
        <v>9</v>
      </c>
      <c r="N23" s="550"/>
      <c r="O23" s="1318"/>
      <c r="P23" s="1319"/>
      <c r="Q23" s="1319"/>
      <c r="R23" s="1319"/>
      <c r="S23" s="1319"/>
      <c r="T23" s="1319"/>
      <c r="U23" s="1319"/>
      <c r="V23" s="1319"/>
      <c r="W23" s="1319"/>
      <c r="X23" s="1319"/>
      <c r="Y23" s="1319"/>
      <c r="Z23" s="1319"/>
      <c r="AA23" s="1320"/>
      <c r="AB23" s="599" t="s">
        <v>721</v>
      </c>
      <c r="AD23" s="474" t="str">
        <f>strCheckUnique(AE23:AE28)</f>
        <v/>
      </c>
      <c r="AF23" s="474"/>
    </row>
    <row r="24" spans="1:33" ht="57">
      <c r="A24" s="1315"/>
      <c r="B24" s="1315"/>
      <c r="C24" s="1315"/>
      <c r="D24" s="1315"/>
      <c r="E24" s="1315"/>
      <c r="F24" s="1315"/>
      <c r="G24" s="1315">
        <v>1</v>
      </c>
      <c r="H24" s="1000"/>
      <c r="I24" s="1334"/>
      <c r="J24" s="1335"/>
      <c r="K24" s="996"/>
      <c r="L24" s="562" t="str">
        <f>mergeValue(A24) &amp;"."&amp; mergeValue(B24)&amp;"."&amp; mergeValue(C24)&amp;"."&amp; mergeValue(D24)&amp;"."&amp; mergeValue(F24)&amp;"."&amp; mergeValue(G24)</f>
        <v>1.1.1.1.1.1</v>
      </c>
      <c r="M24" s="1089" t="s">
        <v>614</v>
      </c>
      <c r="N24" s="615"/>
      <c r="O24" s="532"/>
      <c r="P24" s="532"/>
      <c r="Q24" s="532"/>
      <c r="R24" s="463"/>
      <c r="S24" s="1041"/>
      <c r="T24" s="463"/>
      <c r="U24" s="1041"/>
      <c r="V24" s="553" t="str">
        <f>W24 &amp; "-" &amp; Y24</f>
        <v>-</v>
      </c>
      <c r="W24" s="1321"/>
      <c r="X24" s="1311" t="s">
        <v>83</v>
      </c>
      <c r="Y24" s="1321"/>
      <c r="Z24" s="1311"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 customHeight="1">
      <c r="A25" s="1315"/>
      <c r="B25" s="1315"/>
      <c r="C25" s="1315"/>
      <c r="D25" s="1315"/>
      <c r="E25" s="1315"/>
      <c r="F25" s="1315"/>
      <c r="G25" s="1315"/>
      <c r="H25" s="1000">
        <v>1</v>
      </c>
      <c r="I25" s="1334"/>
      <c r="J25" s="133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21"/>
      <c r="X25" s="1311"/>
      <c r="Y25" s="1321"/>
      <c r="Z25" s="1311"/>
      <c r="AA25" s="637"/>
      <c r="AB25" s="1285" t="s">
        <v>740</v>
      </c>
      <c r="AC25" s="470" t="str">
        <f>strCheckDate(O25:AA25)</f>
        <v/>
      </c>
      <c r="AF25" s="474"/>
    </row>
    <row r="26" spans="1:33" hidden="1">
      <c r="A26" s="1315"/>
      <c r="B26" s="1315"/>
      <c r="C26" s="1315"/>
      <c r="D26" s="1315"/>
      <c r="E26" s="1315"/>
      <c r="F26" s="1315"/>
      <c r="G26" s="1315"/>
      <c r="H26" s="1000"/>
      <c r="I26" s="1334"/>
      <c r="J26" s="1335"/>
      <c r="K26" s="996"/>
      <c r="L26" s="569"/>
      <c r="M26" s="615"/>
      <c r="N26" s="615"/>
      <c r="O26" s="532"/>
      <c r="P26" s="463"/>
      <c r="Q26" s="463"/>
      <c r="R26" s="463"/>
      <c r="S26" s="463"/>
      <c r="T26" s="463"/>
      <c r="U26" s="529"/>
      <c r="V26" s="553"/>
      <c r="W26" s="1310"/>
      <c r="X26" s="1311"/>
      <c r="Y26" s="1310"/>
      <c r="Z26" s="1311"/>
      <c r="AA26" s="507"/>
      <c r="AB26" s="1286"/>
      <c r="AF26" s="474">
        <f ca="1">OFFSET(AF26,-1,0)</f>
        <v>0</v>
      </c>
    </row>
    <row r="27" spans="1:33" s="445" customFormat="1" ht="15" customHeight="1">
      <c r="A27" s="1315"/>
      <c r="B27" s="1315"/>
      <c r="C27" s="1315"/>
      <c r="D27" s="1315"/>
      <c r="E27" s="1315"/>
      <c r="F27" s="1315"/>
      <c r="G27" s="1315"/>
      <c r="H27" s="1000"/>
      <c r="I27" s="1334"/>
      <c r="J27" s="1335"/>
      <c r="K27" s="997"/>
      <c r="L27" s="508"/>
      <c r="M27" s="527" t="s">
        <v>40</v>
      </c>
      <c r="N27" s="521"/>
      <c r="O27" s="515"/>
      <c r="P27" s="515"/>
      <c r="Q27" s="515"/>
      <c r="R27" s="515"/>
      <c r="S27" s="515"/>
      <c r="T27" s="515"/>
      <c r="U27" s="515"/>
      <c r="V27" s="515"/>
      <c r="W27" s="533"/>
      <c r="X27" s="534"/>
      <c r="Y27" s="533"/>
      <c r="Z27" s="521"/>
      <c r="AA27" s="530"/>
      <c r="AB27" s="1287"/>
      <c r="AC27" s="471"/>
      <c r="AD27" s="471"/>
      <c r="AE27" s="471"/>
      <c r="AF27" s="471"/>
      <c r="AG27" s="471"/>
    </row>
    <row r="28" spans="1:33" s="445" customFormat="1" ht="15" customHeight="1">
      <c r="A28" s="1315"/>
      <c r="B28" s="1315"/>
      <c r="C28" s="1315"/>
      <c r="D28" s="1315"/>
      <c r="E28" s="1315"/>
      <c r="F28" s="1315"/>
      <c r="G28" s="1000"/>
      <c r="H28" s="1000"/>
      <c r="I28" s="133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5"/>
      <c r="B29" s="1315"/>
      <c r="C29" s="1315"/>
      <c r="D29" s="1315"/>
      <c r="E29" s="131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5"/>
      <c r="B30" s="1315"/>
      <c r="C30" s="1315"/>
      <c r="D30" s="131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5"/>
      <c r="B31" s="1315"/>
      <c r="C31" s="131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5"/>
      <c r="B32" s="131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741</v>
      </c>
      <c r="N36" s="1278"/>
      <c r="O36" s="1278"/>
      <c r="P36" s="1278"/>
      <c r="Q36" s="1278"/>
      <c r="R36" s="1278"/>
      <c r="S36" s="1278"/>
      <c r="T36" s="1278"/>
      <c r="U36" s="1278"/>
      <c r="V36" s="1278"/>
      <c r="W36" s="1278"/>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 customHeight="1">
      <c r="A1" s="207" t="s">
        <v>208</v>
      </c>
    </row>
    <row r="2" spans="1:20" ht="22.2">
      <c r="F2" s="1279" t="s">
        <v>471</v>
      </c>
      <c r="G2" s="1280"/>
      <c r="H2" s="1281"/>
      <c r="I2" s="407"/>
    </row>
    <row r="3" spans="1:20" ht="3" customHeight="1"/>
    <row r="4" spans="1:20" s="182" customFormat="1" ht="11.4">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6">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8">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8">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600000000000001">
      <c r="A11" s="1283"/>
      <c r="B11" s="1283">
        <v>1</v>
      </c>
      <c r="C11" s="321"/>
      <c r="D11" s="321"/>
      <c r="F11" s="313" t="str">
        <f>"4."&amp;mergeValue(A11) &amp;"."&amp;mergeValue(B11)</f>
        <v>4.1.1</v>
      </c>
      <c r="G11" s="304" t="s">
        <v>571</v>
      </c>
      <c r="H11" s="297" t="str">
        <f>IF(region_name="","",region_name)</f>
        <v>Самарская область</v>
      </c>
      <c r="I11" s="188" t="s">
        <v>479</v>
      </c>
      <c r="J11" s="312"/>
      <c r="K11" s="206"/>
      <c r="L11" s="206"/>
      <c r="M11" s="206"/>
      <c r="N11" s="206"/>
      <c r="O11" s="206"/>
      <c r="P11" s="206"/>
      <c r="Q11" s="206"/>
      <c r="R11" s="206"/>
      <c r="S11" s="206"/>
      <c r="T11" s="206"/>
    </row>
    <row r="12" spans="1:20" s="182" customFormat="1" ht="22.8">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600000000000001">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600000000000001">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600000000000001">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625" defaultRowHeight="13.8"/>
  <cols>
    <col min="1" max="6" width="10.625" style="470" hidden="1" customWidth="1"/>
    <col min="7" max="8" width="7" style="476" hidden="1" customWidth="1"/>
    <col min="9" max="9" width="3.75" style="453" customWidth="1"/>
    <col min="10" max="11" width="3.75" style="452" customWidth="1"/>
    <col min="12" max="12" width="12.75" style="446" customWidth="1"/>
    <col min="13" max="13" width="47.375" style="446" customWidth="1"/>
    <col min="14" max="16" width="3.75" style="446" customWidth="1"/>
    <col min="17" max="17" width="23.75" style="446" customWidth="1"/>
    <col min="18" max="20" width="3.75" style="446" customWidth="1"/>
    <col min="21" max="21" width="23.75" style="446" customWidth="1"/>
    <col min="22" max="24" width="3.75" style="446" customWidth="1"/>
    <col min="25" max="27" width="23.75" style="446" customWidth="1"/>
    <col min="28" max="28" width="11.75" style="446" customWidth="1"/>
    <col min="29" max="29" width="3.75" style="446" customWidth="1"/>
    <col min="30" max="30" width="11.75" style="446" customWidth="1"/>
    <col min="31" max="31" width="8.625" style="446" hidden="1" customWidth="1"/>
    <col min="32" max="32" width="4.75" style="446" customWidth="1"/>
    <col min="33" max="33" width="115.75" style="446" customWidth="1"/>
    <col min="34" max="35" width="10.625" style="470"/>
    <col min="36" max="36" width="13.375" style="470" customWidth="1"/>
    <col min="37" max="37" width="10.625" style="470"/>
    <col min="38" max="246" width="10.625" style="446"/>
    <col min="247" max="254" width="0" style="446" hidden="1" customWidth="1"/>
    <col min="255" max="257" width="3.75" style="446" customWidth="1"/>
    <col min="258" max="258" width="12.75" style="446" customWidth="1"/>
    <col min="259" max="259" width="47.375" style="446" customWidth="1"/>
    <col min="260" max="260" width="5.625" style="446" customWidth="1"/>
    <col min="261" max="262" width="3.75" style="446" customWidth="1"/>
    <col min="263" max="263" width="22" style="446" customWidth="1"/>
    <col min="264" max="264" width="5.625" style="446" customWidth="1"/>
    <col min="265" max="266" width="3.75" style="446" customWidth="1"/>
    <col min="267" max="267" width="22" style="446" customWidth="1"/>
    <col min="268" max="268" width="5.625" style="446" customWidth="1"/>
    <col min="269" max="270" width="3.75" style="446" customWidth="1"/>
    <col min="271" max="271" width="22" style="446" customWidth="1"/>
    <col min="272" max="273" width="15.75" style="446"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281" width="10.625" style="446"/>
    <col min="282" max="282" width="13.375" style="446" customWidth="1"/>
    <col min="283" max="502" width="10.625" style="446"/>
    <col min="503" max="510" width="0" style="446" hidden="1" customWidth="1"/>
    <col min="511" max="513" width="3.75" style="446" customWidth="1"/>
    <col min="514" max="514" width="12.75" style="446" customWidth="1"/>
    <col min="515" max="515" width="47.375" style="446" customWidth="1"/>
    <col min="516" max="516" width="5.625" style="446" customWidth="1"/>
    <col min="517" max="518" width="3.75" style="446" customWidth="1"/>
    <col min="519" max="519" width="22" style="446" customWidth="1"/>
    <col min="520" max="520" width="5.625" style="446" customWidth="1"/>
    <col min="521" max="522" width="3.75" style="446" customWidth="1"/>
    <col min="523" max="523" width="22" style="446" customWidth="1"/>
    <col min="524" max="524" width="5.625" style="446" customWidth="1"/>
    <col min="525" max="526" width="3.75" style="446" customWidth="1"/>
    <col min="527" max="527" width="22" style="446" customWidth="1"/>
    <col min="528" max="529" width="15.75" style="446"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537" width="10.625" style="446"/>
    <col min="538" max="538" width="13.375" style="446" customWidth="1"/>
    <col min="539" max="758" width="10.625" style="446"/>
    <col min="759" max="766" width="0" style="446" hidden="1" customWidth="1"/>
    <col min="767" max="769" width="3.75" style="446" customWidth="1"/>
    <col min="770" max="770" width="12.75" style="446" customWidth="1"/>
    <col min="771" max="771" width="47.375" style="446" customWidth="1"/>
    <col min="772" max="772" width="5.625" style="446" customWidth="1"/>
    <col min="773" max="774" width="3.75" style="446" customWidth="1"/>
    <col min="775" max="775" width="22" style="446" customWidth="1"/>
    <col min="776" max="776" width="5.625" style="446" customWidth="1"/>
    <col min="777" max="778" width="3.75" style="446" customWidth="1"/>
    <col min="779" max="779" width="22" style="446" customWidth="1"/>
    <col min="780" max="780" width="5.625" style="446" customWidth="1"/>
    <col min="781" max="782" width="3.75" style="446" customWidth="1"/>
    <col min="783" max="783" width="22" style="446" customWidth="1"/>
    <col min="784" max="785" width="15.75" style="446"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793" width="10.625" style="446"/>
    <col min="794" max="794" width="13.375" style="446" customWidth="1"/>
    <col min="795" max="1014" width="10.625" style="446"/>
    <col min="1015" max="1022" width="0" style="446" hidden="1" customWidth="1"/>
    <col min="1023" max="1025" width="3.75" style="446" customWidth="1"/>
    <col min="1026" max="1026" width="12.75" style="446" customWidth="1"/>
    <col min="1027" max="1027" width="47.375" style="446" customWidth="1"/>
    <col min="1028" max="1028" width="5.625" style="446" customWidth="1"/>
    <col min="1029" max="1030" width="3.75" style="446" customWidth="1"/>
    <col min="1031" max="1031" width="22" style="446" customWidth="1"/>
    <col min="1032" max="1032" width="5.625" style="446" customWidth="1"/>
    <col min="1033" max="1034" width="3.75" style="446" customWidth="1"/>
    <col min="1035" max="1035" width="22" style="446" customWidth="1"/>
    <col min="1036" max="1036" width="5.625" style="446" customWidth="1"/>
    <col min="1037" max="1038" width="3.75" style="446" customWidth="1"/>
    <col min="1039" max="1039" width="22" style="446" customWidth="1"/>
    <col min="1040" max="1041" width="15.75" style="446"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049" width="10.625" style="446"/>
    <col min="1050" max="1050" width="13.375" style="446" customWidth="1"/>
    <col min="1051" max="1270" width="10.625" style="446"/>
    <col min="1271" max="1278" width="0" style="446" hidden="1" customWidth="1"/>
    <col min="1279" max="1281" width="3.75" style="446" customWidth="1"/>
    <col min="1282" max="1282" width="12.75" style="446" customWidth="1"/>
    <col min="1283" max="1283" width="47.375" style="446" customWidth="1"/>
    <col min="1284" max="1284" width="5.625" style="446" customWidth="1"/>
    <col min="1285" max="1286" width="3.75" style="446" customWidth="1"/>
    <col min="1287" max="1287" width="22" style="446" customWidth="1"/>
    <col min="1288" max="1288" width="5.625" style="446" customWidth="1"/>
    <col min="1289" max="1290" width="3.75" style="446" customWidth="1"/>
    <col min="1291" max="1291" width="22" style="446" customWidth="1"/>
    <col min="1292" max="1292" width="5.625" style="446" customWidth="1"/>
    <col min="1293" max="1294" width="3.75" style="446" customWidth="1"/>
    <col min="1295" max="1295" width="22" style="446" customWidth="1"/>
    <col min="1296" max="1297" width="15.75" style="446"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305" width="10.625" style="446"/>
    <col min="1306" max="1306" width="13.375" style="446" customWidth="1"/>
    <col min="1307" max="1526" width="10.625" style="446"/>
    <col min="1527" max="1534" width="0" style="446" hidden="1" customWidth="1"/>
    <col min="1535" max="1537" width="3.75" style="446" customWidth="1"/>
    <col min="1538" max="1538" width="12.75" style="446" customWidth="1"/>
    <col min="1539" max="1539" width="47.375" style="446" customWidth="1"/>
    <col min="1540" max="1540" width="5.625" style="446" customWidth="1"/>
    <col min="1541" max="1542" width="3.75" style="446" customWidth="1"/>
    <col min="1543" max="1543" width="22" style="446" customWidth="1"/>
    <col min="1544" max="1544" width="5.625" style="446" customWidth="1"/>
    <col min="1545" max="1546" width="3.75" style="446" customWidth="1"/>
    <col min="1547" max="1547" width="22" style="446" customWidth="1"/>
    <col min="1548" max="1548" width="5.625" style="446" customWidth="1"/>
    <col min="1549" max="1550" width="3.75" style="446" customWidth="1"/>
    <col min="1551" max="1551" width="22" style="446" customWidth="1"/>
    <col min="1552" max="1553" width="15.75" style="446"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561" width="10.625" style="446"/>
    <col min="1562" max="1562" width="13.375" style="446" customWidth="1"/>
    <col min="1563" max="1782" width="10.625" style="446"/>
    <col min="1783" max="1790" width="0" style="446" hidden="1" customWidth="1"/>
    <col min="1791" max="1793" width="3.75" style="446" customWidth="1"/>
    <col min="1794" max="1794" width="12.75" style="446" customWidth="1"/>
    <col min="1795" max="1795" width="47.375" style="446" customWidth="1"/>
    <col min="1796" max="1796" width="5.625" style="446" customWidth="1"/>
    <col min="1797" max="1798" width="3.75" style="446" customWidth="1"/>
    <col min="1799" max="1799" width="22" style="446" customWidth="1"/>
    <col min="1800" max="1800" width="5.625" style="446" customWidth="1"/>
    <col min="1801" max="1802" width="3.75" style="446" customWidth="1"/>
    <col min="1803" max="1803" width="22" style="446" customWidth="1"/>
    <col min="1804" max="1804" width="5.625" style="446" customWidth="1"/>
    <col min="1805" max="1806" width="3.75" style="446" customWidth="1"/>
    <col min="1807" max="1807" width="22" style="446" customWidth="1"/>
    <col min="1808" max="1809" width="15.75" style="446"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1817" width="10.625" style="446"/>
    <col min="1818" max="1818" width="13.375" style="446" customWidth="1"/>
    <col min="1819" max="2038" width="10.625" style="446"/>
    <col min="2039" max="2046" width="0" style="446" hidden="1" customWidth="1"/>
    <col min="2047" max="2049" width="3.75" style="446" customWidth="1"/>
    <col min="2050" max="2050" width="12.75" style="446" customWidth="1"/>
    <col min="2051" max="2051" width="47.375" style="446" customWidth="1"/>
    <col min="2052" max="2052" width="5.625" style="446" customWidth="1"/>
    <col min="2053" max="2054" width="3.75" style="446" customWidth="1"/>
    <col min="2055" max="2055" width="22" style="446" customWidth="1"/>
    <col min="2056" max="2056" width="5.625" style="446" customWidth="1"/>
    <col min="2057" max="2058" width="3.75" style="446" customWidth="1"/>
    <col min="2059" max="2059" width="22" style="446" customWidth="1"/>
    <col min="2060" max="2060" width="5.625" style="446" customWidth="1"/>
    <col min="2061" max="2062" width="3.75" style="446" customWidth="1"/>
    <col min="2063" max="2063" width="22" style="446" customWidth="1"/>
    <col min="2064" max="2065" width="15.75" style="446"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073" width="10.625" style="446"/>
    <col min="2074" max="2074" width="13.375" style="446" customWidth="1"/>
    <col min="2075" max="2294" width="10.625" style="446"/>
    <col min="2295" max="2302" width="0" style="446" hidden="1" customWidth="1"/>
    <col min="2303" max="2305" width="3.75" style="446" customWidth="1"/>
    <col min="2306" max="2306" width="12.75" style="446" customWidth="1"/>
    <col min="2307" max="2307" width="47.375" style="446" customWidth="1"/>
    <col min="2308" max="2308" width="5.625" style="446" customWidth="1"/>
    <col min="2309" max="2310" width="3.75" style="446" customWidth="1"/>
    <col min="2311" max="2311" width="22" style="446" customWidth="1"/>
    <col min="2312" max="2312" width="5.625" style="446" customWidth="1"/>
    <col min="2313" max="2314" width="3.75" style="446" customWidth="1"/>
    <col min="2315" max="2315" width="22" style="446" customWidth="1"/>
    <col min="2316" max="2316" width="5.625" style="446" customWidth="1"/>
    <col min="2317" max="2318" width="3.75" style="446" customWidth="1"/>
    <col min="2319" max="2319" width="22" style="446" customWidth="1"/>
    <col min="2320" max="2321" width="15.75" style="446"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329" width="10.625" style="446"/>
    <col min="2330" max="2330" width="13.375" style="446" customWidth="1"/>
    <col min="2331" max="2550" width="10.625" style="446"/>
    <col min="2551" max="2558" width="0" style="446" hidden="1" customWidth="1"/>
    <col min="2559" max="2561" width="3.75" style="446" customWidth="1"/>
    <col min="2562" max="2562" width="12.75" style="446" customWidth="1"/>
    <col min="2563" max="2563" width="47.375" style="446" customWidth="1"/>
    <col min="2564" max="2564" width="5.625" style="446" customWidth="1"/>
    <col min="2565" max="2566" width="3.75" style="446" customWidth="1"/>
    <col min="2567" max="2567" width="22" style="446" customWidth="1"/>
    <col min="2568" max="2568" width="5.625" style="446" customWidth="1"/>
    <col min="2569" max="2570" width="3.75" style="446" customWidth="1"/>
    <col min="2571" max="2571" width="22" style="446" customWidth="1"/>
    <col min="2572" max="2572" width="5.625" style="446" customWidth="1"/>
    <col min="2573" max="2574" width="3.75" style="446" customWidth="1"/>
    <col min="2575" max="2575" width="22" style="446" customWidth="1"/>
    <col min="2576" max="2577" width="15.75" style="446"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585" width="10.625" style="446"/>
    <col min="2586" max="2586" width="13.375" style="446" customWidth="1"/>
    <col min="2587" max="2806" width="10.625" style="446"/>
    <col min="2807" max="2814" width="0" style="446" hidden="1" customWidth="1"/>
    <col min="2815" max="2817" width="3.75" style="446" customWidth="1"/>
    <col min="2818" max="2818" width="12.75" style="446" customWidth="1"/>
    <col min="2819" max="2819" width="47.375" style="446" customWidth="1"/>
    <col min="2820" max="2820" width="5.625" style="446" customWidth="1"/>
    <col min="2821" max="2822" width="3.75" style="446" customWidth="1"/>
    <col min="2823" max="2823" width="22" style="446" customWidth="1"/>
    <col min="2824" max="2824" width="5.625" style="446" customWidth="1"/>
    <col min="2825" max="2826" width="3.75" style="446" customWidth="1"/>
    <col min="2827" max="2827" width="22" style="446" customWidth="1"/>
    <col min="2828" max="2828" width="5.625" style="446" customWidth="1"/>
    <col min="2829" max="2830" width="3.75" style="446" customWidth="1"/>
    <col min="2831" max="2831" width="22" style="446" customWidth="1"/>
    <col min="2832" max="2833" width="15.75" style="446"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2841" width="10.625" style="446"/>
    <col min="2842" max="2842" width="13.375" style="446" customWidth="1"/>
    <col min="2843" max="3062" width="10.625" style="446"/>
    <col min="3063" max="3070" width="0" style="446" hidden="1" customWidth="1"/>
    <col min="3071" max="3073" width="3.75" style="446" customWidth="1"/>
    <col min="3074" max="3074" width="12.75" style="446" customWidth="1"/>
    <col min="3075" max="3075" width="47.375" style="446" customWidth="1"/>
    <col min="3076" max="3076" width="5.625" style="446" customWidth="1"/>
    <col min="3077" max="3078" width="3.75" style="446" customWidth="1"/>
    <col min="3079" max="3079" width="22" style="446" customWidth="1"/>
    <col min="3080" max="3080" width="5.625" style="446" customWidth="1"/>
    <col min="3081" max="3082" width="3.75" style="446" customWidth="1"/>
    <col min="3083" max="3083" width="22" style="446" customWidth="1"/>
    <col min="3084" max="3084" width="5.625" style="446" customWidth="1"/>
    <col min="3085" max="3086" width="3.75" style="446" customWidth="1"/>
    <col min="3087" max="3087" width="22" style="446" customWidth="1"/>
    <col min="3088" max="3089" width="15.75" style="446"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097" width="10.625" style="446"/>
    <col min="3098" max="3098" width="13.375" style="446" customWidth="1"/>
    <col min="3099" max="3318" width="10.625" style="446"/>
    <col min="3319" max="3326" width="0" style="446" hidden="1" customWidth="1"/>
    <col min="3327" max="3329" width="3.75" style="446" customWidth="1"/>
    <col min="3330" max="3330" width="12.75" style="446" customWidth="1"/>
    <col min="3331" max="3331" width="47.375" style="446" customWidth="1"/>
    <col min="3332" max="3332" width="5.625" style="446" customWidth="1"/>
    <col min="3333" max="3334" width="3.75" style="446" customWidth="1"/>
    <col min="3335" max="3335" width="22" style="446" customWidth="1"/>
    <col min="3336" max="3336" width="5.625" style="446" customWidth="1"/>
    <col min="3337" max="3338" width="3.75" style="446" customWidth="1"/>
    <col min="3339" max="3339" width="22" style="446" customWidth="1"/>
    <col min="3340" max="3340" width="5.625" style="446" customWidth="1"/>
    <col min="3341" max="3342" width="3.75" style="446" customWidth="1"/>
    <col min="3343" max="3343" width="22" style="446" customWidth="1"/>
    <col min="3344" max="3345" width="15.75" style="446"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353" width="10.625" style="446"/>
    <col min="3354" max="3354" width="13.375" style="446" customWidth="1"/>
    <col min="3355" max="3574" width="10.625" style="446"/>
    <col min="3575" max="3582" width="0" style="446" hidden="1" customWidth="1"/>
    <col min="3583" max="3585" width="3.75" style="446" customWidth="1"/>
    <col min="3586" max="3586" width="12.75" style="446" customWidth="1"/>
    <col min="3587" max="3587" width="47.375" style="446" customWidth="1"/>
    <col min="3588" max="3588" width="5.625" style="446" customWidth="1"/>
    <col min="3589" max="3590" width="3.75" style="446" customWidth="1"/>
    <col min="3591" max="3591" width="22" style="446" customWidth="1"/>
    <col min="3592" max="3592" width="5.625" style="446" customWidth="1"/>
    <col min="3593" max="3594" width="3.75" style="446" customWidth="1"/>
    <col min="3595" max="3595" width="22" style="446" customWidth="1"/>
    <col min="3596" max="3596" width="5.625" style="446" customWidth="1"/>
    <col min="3597" max="3598" width="3.75" style="446" customWidth="1"/>
    <col min="3599" max="3599" width="22" style="446" customWidth="1"/>
    <col min="3600" max="3601" width="15.75" style="446"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609" width="10.625" style="446"/>
    <col min="3610" max="3610" width="13.375" style="446" customWidth="1"/>
    <col min="3611" max="3830" width="10.625" style="446"/>
    <col min="3831" max="3838" width="0" style="446" hidden="1" customWidth="1"/>
    <col min="3839" max="3841" width="3.75" style="446" customWidth="1"/>
    <col min="3842" max="3842" width="12.75" style="446" customWidth="1"/>
    <col min="3843" max="3843" width="47.375" style="446" customWidth="1"/>
    <col min="3844" max="3844" width="5.625" style="446" customWidth="1"/>
    <col min="3845" max="3846" width="3.75" style="446" customWidth="1"/>
    <col min="3847" max="3847" width="22" style="446" customWidth="1"/>
    <col min="3848" max="3848" width="5.625" style="446" customWidth="1"/>
    <col min="3849" max="3850" width="3.75" style="446" customWidth="1"/>
    <col min="3851" max="3851" width="22" style="446" customWidth="1"/>
    <col min="3852" max="3852" width="5.625" style="446" customWidth="1"/>
    <col min="3853" max="3854" width="3.75" style="446" customWidth="1"/>
    <col min="3855" max="3855" width="22" style="446" customWidth="1"/>
    <col min="3856" max="3857" width="15.75" style="446"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3865" width="10.625" style="446"/>
    <col min="3866" max="3866" width="13.375" style="446" customWidth="1"/>
    <col min="3867" max="4086" width="10.625" style="446"/>
    <col min="4087" max="4094" width="0" style="446" hidden="1" customWidth="1"/>
    <col min="4095" max="4097" width="3.75" style="446" customWidth="1"/>
    <col min="4098" max="4098" width="12.75" style="446" customWidth="1"/>
    <col min="4099" max="4099" width="47.375" style="446" customWidth="1"/>
    <col min="4100" max="4100" width="5.625" style="446" customWidth="1"/>
    <col min="4101" max="4102" width="3.75" style="446" customWidth="1"/>
    <col min="4103" max="4103" width="22" style="446" customWidth="1"/>
    <col min="4104" max="4104" width="5.625" style="446" customWidth="1"/>
    <col min="4105" max="4106" width="3.75" style="446" customWidth="1"/>
    <col min="4107" max="4107" width="22" style="446" customWidth="1"/>
    <col min="4108" max="4108" width="5.625" style="446" customWidth="1"/>
    <col min="4109" max="4110" width="3.75" style="446" customWidth="1"/>
    <col min="4111" max="4111" width="22" style="446" customWidth="1"/>
    <col min="4112" max="4113" width="15.75" style="446"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121" width="10.625" style="446"/>
    <col min="4122" max="4122" width="13.375" style="446" customWidth="1"/>
    <col min="4123" max="4342" width="10.625" style="446"/>
    <col min="4343" max="4350" width="0" style="446" hidden="1" customWidth="1"/>
    <col min="4351" max="4353" width="3.75" style="446" customWidth="1"/>
    <col min="4354" max="4354" width="12.75" style="446" customWidth="1"/>
    <col min="4355" max="4355" width="47.375" style="446" customWidth="1"/>
    <col min="4356" max="4356" width="5.625" style="446" customWidth="1"/>
    <col min="4357" max="4358" width="3.75" style="446" customWidth="1"/>
    <col min="4359" max="4359" width="22" style="446" customWidth="1"/>
    <col min="4360" max="4360" width="5.625" style="446" customWidth="1"/>
    <col min="4361" max="4362" width="3.75" style="446" customWidth="1"/>
    <col min="4363" max="4363" width="22" style="446" customWidth="1"/>
    <col min="4364" max="4364" width="5.625" style="446" customWidth="1"/>
    <col min="4365" max="4366" width="3.75" style="446" customWidth="1"/>
    <col min="4367" max="4367" width="22" style="446" customWidth="1"/>
    <col min="4368" max="4369" width="15.75" style="446"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377" width="10.625" style="446"/>
    <col min="4378" max="4378" width="13.375" style="446" customWidth="1"/>
    <col min="4379" max="4598" width="10.625" style="446"/>
    <col min="4599" max="4606" width="0" style="446" hidden="1" customWidth="1"/>
    <col min="4607" max="4609" width="3.75" style="446" customWidth="1"/>
    <col min="4610" max="4610" width="12.75" style="446" customWidth="1"/>
    <col min="4611" max="4611" width="47.375" style="446" customWidth="1"/>
    <col min="4612" max="4612" width="5.625" style="446" customWidth="1"/>
    <col min="4613" max="4614" width="3.75" style="446" customWidth="1"/>
    <col min="4615" max="4615" width="22" style="446" customWidth="1"/>
    <col min="4616" max="4616" width="5.625" style="446" customWidth="1"/>
    <col min="4617" max="4618" width="3.75" style="446" customWidth="1"/>
    <col min="4619" max="4619" width="22" style="446" customWidth="1"/>
    <col min="4620" max="4620" width="5.625" style="446" customWidth="1"/>
    <col min="4621" max="4622" width="3.75" style="446" customWidth="1"/>
    <col min="4623" max="4623" width="22" style="446" customWidth="1"/>
    <col min="4624" max="4625" width="15.75" style="446"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633" width="10.625" style="446"/>
    <col min="4634" max="4634" width="13.375" style="446" customWidth="1"/>
    <col min="4635" max="4854" width="10.625" style="446"/>
    <col min="4855" max="4862" width="0" style="446" hidden="1" customWidth="1"/>
    <col min="4863" max="4865" width="3.75" style="446" customWidth="1"/>
    <col min="4866" max="4866" width="12.75" style="446" customWidth="1"/>
    <col min="4867" max="4867" width="47.375" style="446" customWidth="1"/>
    <col min="4868" max="4868" width="5.625" style="446" customWidth="1"/>
    <col min="4869" max="4870" width="3.75" style="446" customWidth="1"/>
    <col min="4871" max="4871" width="22" style="446" customWidth="1"/>
    <col min="4872" max="4872" width="5.625" style="446" customWidth="1"/>
    <col min="4873" max="4874" width="3.75" style="446" customWidth="1"/>
    <col min="4875" max="4875" width="22" style="446" customWidth="1"/>
    <col min="4876" max="4876" width="5.625" style="446" customWidth="1"/>
    <col min="4877" max="4878" width="3.75" style="446" customWidth="1"/>
    <col min="4879" max="4879" width="22" style="446" customWidth="1"/>
    <col min="4880" max="4881" width="15.75" style="446"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4889" width="10.625" style="446"/>
    <col min="4890" max="4890" width="13.375" style="446" customWidth="1"/>
    <col min="4891" max="5110" width="10.625" style="446"/>
    <col min="5111" max="5118" width="0" style="446" hidden="1" customWidth="1"/>
    <col min="5119" max="5121" width="3.75" style="446" customWidth="1"/>
    <col min="5122" max="5122" width="12.75" style="446" customWidth="1"/>
    <col min="5123" max="5123" width="47.375" style="446" customWidth="1"/>
    <col min="5124" max="5124" width="5.625" style="446" customWidth="1"/>
    <col min="5125" max="5126" width="3.75" style="446" customWidth="1"/>
    <col min="5127" max="5127" width="22" style="446" customWidth="1"/>
    <col min="5128" max="5128" width="5.625" style="446" customWidth="1"/>
    <col min="5129" max="5130" width="3.75" style="446" customWidth="1"/>
    <col min="5131" max="5131" width="22" style="446" customWidth="1"/>
    <col min="5132" max="5132" width="5.625" style="446" customWidth="1"/>
    <col min="5133" max="5134" width="3.75" style="446" customWidth="1"/>
    <col min="5135" max="5135" width="22" style="446" customWidth="1"/>
    <col min="5136" max="5137" width="15.75" style="446"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145" width="10.625" style="446"/>
    <col min="5146" max="5146" width="13.375" style="446" customWidth="1"/>
    <col min="5147" max="5366" width="10.625" style="446"/>
    <col min="5367" max="5374" width="0" style="446" hidden="1" customWidth="1"/>
    <col min="5375" max="5377" width="3.75" style="446" customWidth="1"/>
    <col min="5378" max="5378" width="12.75" style="446" customWidth="1"/>
    <col min="5379" max="5379" width="47.375" style="446" customWidth="1"/>
    <col min="5380" max="5380" width="5.625" style="446" customWidth="1"/>
    <col min="5381" max="5382" width="3.75" style="446" customWidth="1"/>
    <col min="5383" max="5383" width="22" style="446" customWidth="1"/>
    <col min="5384" max="5384" width="5.625" style="446" customWidth="1"/>
    <col min="5385" max="5386" width="3.75" style="446" customWidth="1"/>
    <col min="5387" max="5387" width="22" style="446" customWidth="1"/>
    <col min="5388" max="5388" width="5.625" style="446" customWidth="1"/>
    <col min="5389" max="5390" width="3.75" style="446" customWidth="1"/>
    <col min="5391" max="5391" width="22" style="446" customWidth="1"/>
    <col min="5392" max="5393" width="15.75" style="446"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401" width="10.625" style="446"/>
    <col min="5402" max="5402" width="13.375" style="446" customWidth="1"/>
    <col min="5403" max="5622" width="10.625" style="446"/>
    <col min="5623" max="5630" width="0" style="446" hidden="1" customWidth="1"/>
    <col min="5631" max="5633" width="3.75" style="446" customWidth="1"/>
    <col min="5634" max="5634" width="12.75" style="446" customWidth="1"/>
    <col min="5635" max="5635" width="47.375" style="446" customWidth="1"/>
    <col min="5636" max="5636" width="5.625" style="446" customWidth="1"/>
    <col min="5637" max="5638" width="3.75" style="446" customWidth="1"/>
    <col min="5639" max="5639" width="22" style="446" customWidth="1"/>
    <col min="5640" max="5640" width="5.625" style="446" customWidth="1"/>
    <col min="5641" max="5642" width="3.75" style="446" customWidth="1"/>
    <col min="5643" max="5643" width="22" style="446" customWidth="1"/>
    <col min="5644" max="5644" width="5.625" style="446" customWidth="1"/>
    <col min="5645" max="5646" width="3.75" style="446" customWidth="1"/>
    <col min="5647" max="5647" width="22" style="446" customWidth="1"/>
    <col min="5648" max="5649" width="15.75" style="446"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657" width="10.625" style="446"/>
    <col min="5658" max="5658" width="13.375" style="446" customWidth="1"/>
    <col min="5659" max="5878" width="10.625" style="446"/>
    <col min="5879" max="5886" width="0" style="446" hidden="1" customWidth="1"/>
    <col min="5887" max="5889" width="3.75" style="446" customWidth="1"/>
    <col min="5890" max="5890" width="12.75" style="446" customWidth="1"/>
    <col min="5891" max="5891" width="47.375" style="446" customWidth="1"/>
    <col min="5892" max="5892" width="5.625" style="446" customWidth="1"/>
    <col min="5893" max="5894" width="3.75" style="446" customWidth="1"/>
    <col min="5895" max="5895" width="22" style="446" customWidth="1"/>
    <col min="5896" max="5896" width="5.625" style="446" customWidth="1"/>
    <col min="5897" max="5898" width="3.75" style="446" customWidth="1"/>
    <col min="5899" max="5899" width="22" style="446" customWidth="1"/>
    <col min="5900" max="5900" width="5.625" style="446" customWidth="1"/>
    <col min="5901" max="5902" width="3.75" style="446" customWidth="1"/>
    <col min="5903" max="5903" width="22" style="446" customWidth="1"/>
    <col min="5904" max="5905" width="15.75" style="446"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5913" width="10.625" style="446"/>
    <col min="5914" max="5914" width="13.375" style="446" customWidth="1"/>
    <col min="5915" max="6134" width="10.625" style="446"/>
    <col min="6135" max="6142" width="0" style="446" hidden="1" customWidth="1"/>
    <col min="6143" max="6145" width="3.75" style="446" customWidth="1"/>
    <col min="6146" max="6146" width="12.75" style="446" customWidth="1"/>
    <col min="6147" max="6147" width="47.375" style="446" customWidth="1"/>
    <col min="6148" max="6148" width="5.625" style="446" customWidth="1"/>
    <col min="6149" max="6150" width="3.75" style="446" customWidth="1"/>
    <col min="6151" max="6151" width="22" style="446" customWidth="1"/>
    <col min="6152" max="6152" width="5.625" style="446" customWidth="1"/>
    <col min="6153" max="6154" width="3.75" style="446" customWidth="1"/>
    <col min="6155" max="6155" width="22" style="446" customWidth="1"/>
    <col min="6156" max="6156" width="5.625" style="446" customWidth="1"/>
    <col min="6157" max="6158" width="3.75" style="446" customWidth="1"/>
    <col min="6159" max="6159" width="22" style="446" customWidth="1"/>
    <col min="6160" max="6161" width="15.75" style="446"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169" width="10.625" style="446"/>
    <col min="6170" max="6170" width="13.375" style="446" customWidth="1"/>
    <col min="6171" max="6390" width="10.625" style="446"/>
    <col min="6391" max="6398" width="0" style="446" hidden="1" customWidth="1"/>
    <col min="6399" max="6401" width="3.75" style="446" customWidth="1"/>
    <col min="6402" max="6402" width="12.75" style="446" customWidth="1"/>
    <col min="6403" max="6403" width="47.375" style="446" customWidth="1"/>
    <col min="6404" max="6404" width="5.625" style="446" customWidth="1"/>
    <col min="6405" max="6406" width="3.75" style="446" customWidth="1"/>
    <col min="6407" max="6407" width="22" style="446" customWidth="1"/>
    <col min="6408" max="6408" width="5.625" style="446" customWidth="1"/>
    <col min="6409" max="6410" width="3.75" style="446" customWidth="1"/>
    <col min="6411" max="6411" width="22" style="446" customWidth="1"/>
    <col min="6412" max="6412" width="5.625" style="446" customWidth="1"/>
    <col min="6413" max="6414" width="3.75" style="446" customWidth="1"/>
    <col min="6415" max="6415" width="22" style="446" customWidth="1"/>
    <col min="6416" max="6417" width="15.75" style="446"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425" width="10.625" style="446"/>
    <col min="6426" max="6426" width="13.375" style="446" customWidth="1"/>
    <col min="6427" max="6646" width="10.625" style="446"/>
    <col min="6647" max="6654" width="0" style="446" hidden="1" customWidth="1"/>
    <col min="6655" max="6657" width="3.75" style="446" customWidth="1"/>
    <col min="6658" max="6658" width="12.75" style="446" customWidth="1"/>
    <col min="6659" max="6659" width="47.375" style="446" customWidth="1"/>
    <col min="6660" max="6660" width="5.625" style="446" customWidth="1"/>
    <col min="6661" max="6662" width="3.75" style="446" customWidth="1"/>
    <col min="6663" max="6663" width="22" style="446" customWidth="1"/>
    <col min="6664" max="6664" width="5.625" style="446" customWidth="1"/>
    <col min="6665" max="6666" width="3.75" style="446" customWidth="1"/>
    <col min="6667" max="6667" width="22" style="446" customWidth="1"/>
    <col min="6668" max="6668" width="5.625" style="446" customWidth="1"/>
    <col min="6669" max="6670" width="3.75" style="446" customWidth="1"/>
    <col min="6671" max="6671" width="22" style="446" customWidth="1"/>
    <col min="6672" max="6673" width="15.75" style="446"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681" width="10.625" style="446"/>
    <col min="6682" max="6682" width="13.375" style="446" customWidth="1"/>
    <col min="6683" max="6902" width="10.625" style="446"/>
    <col min="6903" max="6910" width="0" style="446" hidden="1" customWidth="1"/>
    <col min="6911" max="6913" width="3.75" style="446" customWidth="1"/>
    <col min="6914" max="6914" width="12.75" style="446" customWidth="1"/>
    <col min="6915" max="6915" width="47.375" style="446" customWidth="1"/>
    <col min="6916" max="6916" width="5.625" style="446" customWidth="1"/>
    <col min="6917" max="6918" width="3.75" style="446" customWidth="1"/>
    <col min="6919" max="6919" width="22" style="446" customWidth="1"/>
    <col min="6920" max="6920" width="5.625" style="446" customWidth="1"/>
    <col min="6921" max="6922" width="3.75" style="446" customWidth="1"/>
    <col min="6923" max="6923" width="22" style="446" customWidth="1"/>
    <col min="6924" max="6924" width="5.625" style="446" customWidth="1"/>
    <col min="6925" max="6926" width="3.75" style="446" customWidth="1"/>
    <col min="6927" max="6927" width="22" style="446" customWidth="1"/>
    <col min="6928" max="6929" width="15.75" style="446"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6937" width="10.625" style="446"/>
    <col min="6938" max="6938" width="13.375" style="446" customWidth="1"/>
    <col min="6939" max="7158" width="10.625" style="446"/>
    <col min="7159" max="7166" width="0" style="446" hidden="1" customWidth="1"/>
    <col min="7167" max="7169" width="3.75" style="446" customWidth="1"/>
    <col min="7170" max="7170" width="12.75" style="446" customWidth="1"/>
    <col min="7171" max="7171" width="47.375" style="446" customWidth="1"/>
    <col min="7172" max="7172" width="5.625" style="446" customWidth="1"/>
    <col min="7173" max="7174" width="3.75" style="446" customWidth="1"/>
    <col min="7175" max="7175" width="22" style="446" customWidth="1"/>
    <col min="7176" max="7176" width="5.625" style="446" customWidth="1"/>
    <col min="7177" max="7178" width="3.75" style="446" customWidth="1"/>
    <col min="7179" max="7179" width="22" style="446" customWidth="1"/>
    <col min="7180" max="7180" width="5.625" style="446" customWidth="1"/>
    <col min="7181" max="7182" width="3.75" style="446" customWidth="1"/>
    <col min="7183" max="7183" width="22" style="446" customWidth="1"/>
    <col min="7184" max="7185" width="15.75" style="446"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193" width="10.625" style="446"/>
    <col min="7194" max="7194" width="13.375" style="446" customWidth="1"/>
    <col min="7195" max="7414" width="10.625" style="446"/>
    <col min="7415" max="7422" width="0" style="446" hidden="1" customWidth="1"/>
    <col min="7423" max="7425" width="3.75" style="446" customWidth="1"/>
    <col min="7426" max="7426" width="12.75" style="446" customWidth="1"/>
    <col min="7427" max="7427" width="47.375" style="446" customWidth="1"/>
    <col min="7428" max="7428" width="5.625" style="446" customWidth="1"/>
    <col min="7429" max="7430" width="3.75" style="446" customWidth="1"/>
    <col min="7431" max="7431" width="22" style="446" customWidth="1"/>
    <col min="7432" max="7432" width="5.625" style="446" customWidth="1"/>
    <col min="7433" max="7434" width="3.75" style="446" customWidth="1"/>
    <col min="7435" max="7435" width="22" style="446" customWidth="1"/>
    <col min="7436" max="7436" width="5.625" style="446" customWidth="1"/>
    <col min="7437" max="7438" width="3.75" style="446" customWidth="1"/>
    <col min="7439" max="7439" width="22" style="446" customWidth="1"/>
    <col min="7440" max="7441" width="15.75" style="446"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449" width="10.625" style="446"/>
    <col min="7450" max="7450" width="13.375" style="446" customWidth="1"/>
    <col min="7451" max="7670" width="10.625" style="446"/>
    <col min="7671" max="7678" width="0" style="446" hidden="1" customWidth="1"/>
    <col min="7679" max="7681" width="3.75" style="446" customWidth="1"/>
    <col min="7682" max="7682" width="12.75" style="446" customWidth="1"/>
    <col min="7683" max="7683" width="47.375" style="446" customWidth="1"/>
    <col min="7684" max="7684" width="5.625" style="446" customWidth="1"/>
    <col min="7685" max="7686" width="3.75" style="446" customWidth="1"/>
    <col min="7687" max="7687" width="22" style="446" customWidth="1"/>
    <col min="7688" max="7688" width="5.625" style="446" customWidth="1"/>
    <col min="7689" max="7690" width="3.75" style="446" customWidth="1"/>
    <col min="7691" max="7691" width="22" style="446" customWidth="1"/>
    <col min="7692" max="7692" width="5.625" style="446" customWidth="1"/>
    <col min="7693" max="7694" width="3.75" style="446" customWidth="1"/>
    <col min="7695" max="7695" width="22" style="446" customWidth="1"/>
    <col min="7696" max="7697" width="15.75" style="446"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705" width="10.625" style="446"/>
    <col min="7706" max="7706" width="13.375" style="446" customWidth="1"/>
    <col min="7707" max="7926" width="10.625" style="446"/>
    <col min="7927" max="7934" width="0" style="446" hidden="1" customWidth="1"/>
    <col min="7935" max="7937" width="3.75" style="446" customWidth="1"/>
    <col min="7938" max="7938" width="12.75" style="446" customWidth="1"/>
    <col min="7939" max="7939" width="47.375" style="446" customWidth="1"/>
    <col min="7940" max="7940" width="5.625" style="446" customWidth="1"/>
    <col min="7941" max="7942" width="3.75" style="446" customWidth="1"/>
    <col min="7943" max="7943" width="22" style="446" customWidth="1"/>
    <col min="7944" max="7944" width="5.625" style="446" customWidth="1"/>
    <col min="7945" max="7946" width="3.75" style="446" customWidth="1"/>
    <col min="7947" max="7947" width="22" style="446" customWidth="1"/>
    <col min="7948" max="7948" width="5.625" style="446" customWidth="1"/>
    <col min="7949" max="7950" width="3.75" style="446" customWidth="1"/>
    <col min="7951" max="7951" width="22" style="446" customWidth="1"/>
    <col min="7952" max="7953" width="15.75" style="446"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7961" width="10.625" style="446"/>
    <col min="7962" max="7962" width="13.375" style="446" customWidth="1"/>
    <col min="7963" max="8182" width="10.625" style="446"/>
    <col min="8183" max="8190" width="0" style="446" hidden="1" customWidth="1"/>
    <col min="8191" max="8193" width="3.75" style="446" customWidth="1"/>
    <col min="8194" max="8194" width="12.75" style="446" customWidth="1"/>
    <col min="8195" max="8195" width="47.375" style="446" customWidth="1"/>
    <col min="8196" max="8196" width="5.625" style="446" customWidth="1"/>
    <col min="8197" max="8198" width="3.75" style="446" customWidth="1"/>
    <col min="8199" max="8199" width="22" style="446" customWidth="1"/>
    <col min="8200" max="8200" width="5.625" style="446" customWidth="1"/>
    <col min="8201" max="8202" width="3.75" style="446" customWidth="1"/>
    <col min="8203" max="8203" width="22" style="446" customWidth="1"/>
    <col min="8204" max="8204" width="5.625" style="446" customWidth="1"/>
    <col min="8205" max="8206" width="3.75" style="446" customWidth="1"/>
    <col min="8207" max="8207" width="22" style="446" customWidth="1"/>
    <col min="8208" max="8209" width="15.75" style="446"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217" width="10.625" style="446"/>
    <col min="8218" max="8218" width="13.375" style="446" customWidth="1"/>
    <col min="8219" max="8438" width="10.625" style="446"/>
    <col min="8439" max="8446" width="0" style="446" hidden="1" customWidth="1"/>
    <col min="8447" max="8449" width="3.75" style="446" customWidth="1"/>
    <col min="8450" max="8450" width="12.75" style="446" customWidth="1"/>
    <col min="8451" max="8451" width="47.375" style="446" customWidth="1"/>
    <col min="8452" max="8452" width="5.625" style="446" customWidth="1"/>
    <col min="8453" max="8454" width="3.75" style="446" customWidth="1"/>
    <col min="8455" max="8455" width="22" style="446" customWidth="1"/>
    <col min="8456" max="8456" width="5.625" style="446" customWidth="1"/>
    <col min="8457" max="8458" width="3.75" style="446" customWidth="1"/>
    <col min="8459" max="8459" width="22" style="446" customWidth="1"/>
    <col min="8460" max="8460" width="5.625" style="446" customWidth="1"/>
    <col min="8461" max="8462" width="3.75" style="446" customWidth="1"/>
    <col min="8463" max="8463" width="22" style="446" customWidth="1"/>
    <col min="8464" max="8465" width="15.75" style="446"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473" width="10.625" style="446"/>
    <col min="8474" max="8474" width="13.375" style="446" customWidth="1"/>
    <col min="8475" max="8694" width="10.625" style="446"/>
    <col min="8695" max="8702" width="0" style="446" hidden="1" customWidth="1"/>
    <col min="8703" max="8705" width="3.75" style="446" customWidth="1"/>
    <col min="8706" max="8706" width="12.75" style="446" customWidth="1"/>
    <col min="8707" max="8707" width="47.375" style="446" customWidth="1"/>
    <col min="8708" max="8708" width="5.625" style="446" customWidth="1"/>
    <col min="8709" max="8710" width="3.75" style="446" customWidth="1"/>
    <col min="8711" max="8711" width="22" style="446" customWidth="1"/>
    <col min="8712" max="8712" width="5.625" style="446" customWidth="1"/>
    <col min="8713" max="8714" width="3.75" style="446" customWidth="1"/>
    <col min="8715" max="8715" width="22" style="446" customWidth="1"/>
    <col min="8716" max="8716" width="5.625" style="446" customWidth="1"/>
    <col min="8717" max="8718" width="3.75" style="446" customWidth="1"/>
    <col min="8719" max="8719" width="22" style="446" customWidth="1"/>
    <col min="8720" max="8721" width="15.75" style="446"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729" width="10.625" style="446"/>
    <col min="8730" max="8730" width="13.375" style="446" customWidth="1"/>
    <col min="8731" max="8950" width="10.625" style="446"/>
    <col min="8951" max="8958" width="0" style="446" hidden="1" customWidth="1"/>
    <col min="8959" max="8961" width="3.75" style="446" customWidth="1"/>
    <col min="8962" max="8962" width="12.75" style="446" customWidth="1"/>
    <col min="8963" max="8963" width="47.375" style="446" customWidth="1"/>
    <col min="8964" max="8964" width="5.625" style="446" customWidth="1"/>
    <col min="8965" max="8966" width="3.75" style="446" customWidth="1"/>
    <col min="8967" max="8967" width="22" style="446" customWidth="1"/>
    <col min="8968" max="8968" width="5.625" style="446" customWidth="1"/>
    <col min="8969" max="8970" width="3.75" style="446" customWidth="1"/>
    <col min="8971" max="8971" width="22" style="446" customWidth="1"/>
    <col min="8972" max="8972" width="5.625" style="446" customWidth="1"/>
    <col min="8973" max="8974" width="3.75" style="446" customWidth="1"/>
    <col min="8975" max="8975" width="22" style="446" customWidth="1"/>
    <col min="8976" max="8977" width="15.75" style="446"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8985" width="10.625" style="446"/>
    <col min="8986" max="8986" width="13.375" style="446" customWidth="1"/>
    <col min="8987" max="9206" width="10.625" style="446"/>
    <col min="9207" max="9214" width="0" style="446" hidden="1" customWidth="1"/>
    <col min="9215" max="9217" width="3.75" style="446" customWidth="1"/>
    <col min="9218" max="9218" width="12.75" style="446" customWidth="1"/>
    <col min="9219" max="9219" width="47.375" style="446" customWidth="1"/>
    <col min="9220" max="9220" width="5.625" style="446" customWidth="1"/>
    <col min="9221" max="9222" width="3.75" style="446" customWidth="1"/>
    <col min="9223" max="9223" width="22" style="446" customWidth="1"/>
    <col min="9224" max="9224" width="5.625" style="446" customWidth="1"/>
    <col min="9225" max="9226" width="3.75" style="446" customWidth="1"/>
    <col min="9227" max="9227" width="22" style="446" customWidth="1"/>
    <col min="9228" max="9228" width="5.625" style="446" customWidth="1"/>
    <col min="9229" max="9230" width="3.75" style="446" customWidth="1"/>
    <col min="9231" max="9231" width="22" style="446" customWidth="1"/>
    <col min="9232" max="9233" width="15.75" style="446"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241" width="10.625" style="446"/>
    <col min="9242" max="9242" width="13.375" style="446" customWidth="1"/>
    <col min="9243" max="9462" width="10.625" style="446"/>
    <col min="9463" max="9470" width="0" style="446" hidden="1" customWidth="1"/>
    <col min="9471" max="9473" width="3.75" style="446" customWidth="1"/>
    <col min="9474" max="9474" width="12.75" style="446" customWidth="1"/>
    <col min="9475" max="9475" width="47.375" style="446" customWidth="1"/>
    <col min="9476" max="9476" width="5.625" style="446" customWidth="1"/>
    <col min="9477" max="9478" width="3.75" style="446" customWidth="1"/>
    <col min="9479" max="9479" width="22" style="446" customWidth="1"/>
    <col min="9480" max="9480" width="5.625" style="446" customWidth="1"/>
    <col min="9481" max="9482" width="3.75" style="446" customWidth="1"/>
    <col min="9483" max="9483" width="22" style="446" customWidth="1"/>
    <col min="9484" max="9484" width="5.625" style="446" customWidth="1"/>
    <col min="9485" max="9486" width="3.75" style="446" customWidth="1"/>
    <col min="9487" max="9487" width="22" style="446" customWidth="1"/>
    <col min="9488" max="9489" width="15.75" style="446"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497" width="10.625" style="446"/>
    <col min="9498" max="9498" width="13.375" style="446" customWidth="1"/>
    <col min="9499" max="9718" width="10.625" style="446"/>
    <col min="9719" max="9726" width="0" style="446" hidden="1" customWidth="1"/>
    <col min="9727" max="9729" width="3.75" style="446" customWidth="1"/>
    <col min="9730" max="9730" width="12.75" style="446" customWidth="1"/>
    <col min="9731" max="9731" width="47.375" style="446" customWidth="1"/>
    <col min="9732" max="9732" width="5.625" style="446" customWidth="1"/>
    <col min="9733" max="9734" width="3.75" style="446" customWidth="1"/>
    <col min="9735" max="9735" width="22" style="446" customWidth="1"/>
    <col min="9736" max="9736" width="5.625" style="446" customWidth="1"/>
    <col min="9737" max="9738" width="3.75" style="446" customWidth="1"/>
    <col min="9739" max="9739" width="22" style="446" customWidth="1"/>
    <col min="9740" max="9740" width="5.625" style="446" customWidth="1"/>
    <col min="9741" max="9742" width="3.75" style="446" customWidth="1"/>
    <col min="9743" max="9743" width="22" style="446" customWidth="1"/>
    <col min="9744" max="9745" width="15.75" style="446"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753" width="10.625" style="446"/>
    <col min="9754" max="9754" width="13.375" style="446" customWidth="1"/>
    <col min="9755" max="9974" width="10.625" style="446"/>
    <col min="9975" max="9982" width="0" style="446" hidden="1" customWidth="1"/>
    <col min="9983" max="9985" width="3.75" style="446" customWidth="1"/>
    <col min="9986" max="9986" width="12.75" style="446" customWidth="1"/>
    <col min="9987" max="9987" width="47.375" style="446" customWidth="1"/>
    <col min="9988" max="9988" width="5.625" style="446" customWidth="1"/>
    <col min="9989" max="9990" width="3.75" style="446" customWidth="1"/>
    <col min="9991" max="9991" width="22" style="446" customWidth="1"/>
    <col min="9992" max="9992" width="5.625" style="446" customWidth="1"/>
    <col min="9993" max="9994" width="3.75" style="446" customWidth="1"/>
    <col min="9995" max="9995" width="22" style="446" customWidth="1"/>
    <col min="9996" max="9996" width="5.625" style="446" customWidth="1"/>
    <col min="9997" max="9998" width="3.75" style="446" customWidth="1"/>
    <col min="9999" max="9999" width="22" style="446" customWidth="1"/>
    <col min="10000" max="10001" width="15.75" style="446"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009" width="10.625" style="446"/>
    <col min="10010" max="10010" width="13.375" style="446" customWidth="1"/>
    <col min="10011" max="10230" width="10.625" style="446"/>
    <col min="10231" max="10238" width="0" style="446" hidden="1" customWidth="1"/>
    <col min="10239" max="10241" width="3.75" style="446" customWidth="1"/>
    <col min="10242" max="10242" width="12.75" style="446" customWidth="1"/>
    <col min="10243" max="10243" width="47.375" style="446" customWidth="1"/>
    <col min="10244" max="10244" width="5.625" style="446" customWidth="1"/>
    <col min="10245" max="10246" width="3.75" style="446" customWidth="1"/>
    <col min="10247" max="10247" width="22" style="446" customWidth="1"/>
    <col min="10248" max="10248" width="5.625" style="446" customWidth="1"/>
    <col min="10249" max="10250" width="3.75" style="446" customWidth="1"/>
    <col min="10251" max="10251" width="22" style="446" customWidth="1"/>
    <col min="10252" max="10252" width="5.625" style="446" customWidth="1"/>
    <col min="10253" max="10254" width="3.75" style="446" customWidth="1"/>
    <col min="10255" max="10255" width="22" style="446" customWidth="1"/>
    <col min="10256" max="10257" width="15.75" style="446"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265" width="10.625" style="446"/>
    <col min="10266" max="10266" width="13.375" style="446" customWidth="1"/>
    <col min="10267" max="10486" width="10.625" style="446"/>
    <col min="10487" max="10494" width="0" style="446" hidden="1" customWidth="1"/>
    <col min="10495" max="10497" width="3.75" style="446" customWidth="1"/>
    <col min="10498" max="10498" width="12.75" style="446" customWidth="1"/>
    <col min="10499" max="10499" width="47.375" style="446" customWidth="1"/>
    <col min="10500" max="10500" width="5.625" style="446" customWidth="1"/>
    <col min="10501" max="10502" width="3.75" style="446" customWidth="1"/>
    <col min="10503" max="10503" width="22" style="446" customWidth="1"/>
    <col min="10504" max="10504" width="5.625" style="446" customWidth="1"/>
    <col min="10505" max="10506" width="3.75" style="446" customWidth="1"/>
    <col min="10507" max="10507" width="22" style="446" customWidth="1"/>
    <col min="10508" max="10508" width="5.625" style="446" customWidth="1"/>
    <col min="10509" max="10510" width="3.75" style="446" customWidth="1"/>
    <col min="10511" max="10511" width="22" style="446" customWidth="1"/>
    <col min="10512" max="10513" width="15.75" style="446"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521" width="10.625" style="446"/>
    <col min="10522" max="10522" width="13.375" style="446" customWidth="1"/>
    <col min="10523" max="10742" width="10.625" style="446"/>
    <col min="10743" max="10750" width="0" style="446" hidden="1" customWidth="1"/>
    <col min="10751" max="10753" width="3.75" style="446" customWidth="1"/>
    <col min="10754" max="10754" width="12.75" style="446" customWidth="1"/>
    <col min="10755" max="10755" width="47.375" style="446" customWidth="1"/>
    <col min="10756" max="10756" width="5.625" style="446" customWidth="1"/>
    <col min="10757" max="10758" width="3.75" style="446" customWidth="1"/>
    <col min="10759" max="10759" width="22" style="446" customWidth="1"/>
    <col min="10760" max="10760" width="5.625" style="446" customWidth="1"/>
    <col min="10761" max="10762" width="3.75" style="446" customWidth="1"/>
    <col min="10763" max="10763" width="22" style="446" customWidth="1"/>
    <col min="10764" max="10764" width="5.625" style="446" customWidth="1"/>
    <col min="10765" max="10766" width="3.75" style="446" customWidth="1"/>
    <col min="10767" max="10767" width="22" style="446" customWidth="1"/>
    <col min="10768" max="10769" width="15.75" style="446"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0777" width="10.625" style="446"/>
    <col min="10778" max="10778" width="13.375" style="446" customWidth="1"/>
    <col min="10779" max="10998" width="10.625" style="446"/>
    <col min="10999" max="11006" width="0" style="446" hidden="1" customWidth="1"/>
    <col min="11007" max="11009" width="3.75" style="446" customWidth="1"/>
    <col min="11010" max="11010" width="12.75" style="446" customWidth="1"/>
    <col min="11011" max="11011" width="47.375" style="446" customWidth="1"/>
    <col min="11012" max="11012" width="5.625" style="446" customWidth="1"/>
    <col min="11013" max="11014" width="3.75" style="446" customWidth="1"/>
    <col min="11015" max="11015" width="22" style="446" customWidth="1"/>
    <col min="11016" max="11016" width="5.625" style="446" customWidth="1"/>
    <col min="11017" max="11018" width="3.75" style="446" customWidth="1"/>
    <col min="11019" max="11019" width="22" style="446" customWidth="1"/>
    <col min="11020" max="11020" width="5.625" style="446" customWidth="1"/>
    <col min="11021" max="11022" width="3.75" style="446" customWidth="1"/>
    <col min="11023" max="11023" width="22" style="446" customWidth="1"/>
    <col min="11024" max="11025" width="15.75" style="446"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033" width="10.625" style="446"/>
    <col min="11034" max="11034" width="13.375" style="446" customWidth="1"/>
    <col min="11035" max="11254" width="10.625" style="446"/>
    <col min="11255" max="11262" width="0" style="446" hidden="1" customWidth="1"/>
    <col min="11263" max="11265" width="3.75" style="446" customWidth="1"/>
    <col min="11266" max="11266" width="12.75" style="446" customWidth="1"/>
    <col min="11267" max="11267" width="47.375" style="446" customWidth="1"/>
    <col min="11268" max="11268" width="5.625" style="446" customWidth="1"/>
    <col min="11269" max="11270" width="3.75" style="446" customWidth="1"/>
    <col min="11271" max="11271" width="22" style="446" customWidth="1"/>
    <col min="11272" max="11272" width="5.625" style="446" customWidth="1"/>
    <col min="11273" max="11274" width="3.75" style="446" customWidth="1"/>
    <col min="11275" max="11275" width="22" style="446" customWidth="1"/>
    <col min="11276" max="11276" width="5.625" style="446" customWidth="1"/>
    <col min="11277" max="11278" width="3.75" style="446" customWidth="1"/>
    <col min="11279" max="11279" width="22" style="446" customWidth="1"/>
    <col min="11280" max="11281" width="15.75" style="446"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289" width="10.625" style="446"/>
    <col min="11290" max="11290" width="13.375" style="446" customWidth="1"/>
    <col min="11291" max="11510" width="10.625" style="446"/>
    <col min="11511" max="11518" width="0" style="446" hidden="1" customWidth="1"/>
    <col min="11519" max="11521" width="3.75" style="446" customWidth="1"/>
    <col min="11522" max="11522" width="12.75" style="446" customWidth="1"/>
    <col min="11523" max="11523" width="47.375" style="446" customWidth="1"/>
    <col min="11524" max="11524" width="5.625" style="446" customWidth="1"/>
    <col min="11525" max="11526" width="3.75" style="446" customWidth="1"/>
    <col min="11527" max="11527" width="22" style="446" customWidth="1"/>
    <col min="11528" max="11528" width="5.625" style="446" customWidth="1"/>
    <col min="11529" max="11530" width="3.75" style="446" customWidth="1"/>
    <col min="11531" max="11531" width="22" style="446" customWidth="1"/>
    <col min="11532" max="11532" width="5.625" style="446" customWidth="1"/>
    <col min="11533" max="11534" width="3.75" style="446" customWidth="1"/>
    <col min="11535" max="11535" width="22" style="446" customWidth="1"/>
    <col min="11536" max="11537" width="15.75" style="446"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545" width="10.625" style="446"/>
    <col min="11546" max="11546" width="13.375" style="446" customWidth="1"/>
    <col min="11547" max="11766" width="10.625" style="446"/>
    <col min="11767" max="11774" width="0" style="446" hidden="1" customWidth="1"/>
    <col min="11775" max="11777" width="3.75" style="446" customWidth="1"/>
    <col min="11778" max="11778" width="12.75" style="446" customWidth="1"/>
    <col min="11779" max="11779" width="47.375" style="446" customWidth="1"/>
    <col min="11780" max="11780" width="5.625" style="446" customWidth="1"/>
    <col min="11781" max="11782" width="3.75" style="446" customWidth="1"/>
    <col min="11783" max="11783" width="22" style="446" customWidth="1"/>
    <col min="11784" max="11784" width="5.625" style="446" customWidth="1"/>
    <col min="11785" max="11786" width="3.75" style="446" customWidth="1"/>
    <col min="11787" max="11787" width="22" style="446" customWidth="1"/>
    <col min="11788" max="11788" width="5.625" style="446" customWidth="1"/>
    <col min="11789" max="11790" width="3.75" style="446" customWidth="1"/>
    <col min="11791" max="11791" width="22" style="446" customWidth="1"/>
    <col min="11792" max="11793" width="15.75" style="446"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1801" width="10.625" style="446"/>
    <col min="11802" max="11802" width="13.375" style="446" customWidth="1"/>
    <col min="11803" max="12022" width="10.625" style="446"/>
    <col min="12023" max="12030" width="0" style="446" hidden="1" customWidth="1"/>
    <col min="12031" max="12033" width="3.75" style="446" customWidth="1"/>
    <col min="12034" max="12034" width="12.75" style="446" customWidth="1"/>
    <col min="12035" max="12035" width="47.375" style="446" customWidth="1"/>
    <col min="12036" max="12036" width="5.625" style="446" customWidth="1"/>
    <col min="12037" max="12038" width="3.75" style="446" customWidth="1"/>
    <col min="12039" max="12039" width="22" style="446" customWidth="1"/>
    <col min="12040" max="12040" width="5.625" style="446" customWidth="1"/>
    <col min="12041" max="12042" width="3.75" style="446" customWidth="1"/>
    <col min="12043" max="12043" width="22" style="446" customWidth="1"/>
    <col min="12044" max="12044" width="5.625" style="446" customWidth="1"/>
    <col min="12045" max="12046" width="3.75" style="446" customWidth="1"/>
    <col min="12047" max="12047" width="22" style="446" customWidth="1"/>
    <col min="12048" max="12049" width="15.75" style="446"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057" width="10.625" style="446"/>
    <col min="12058" max="12058" width="13.375" style="446" customWidth="1"/>
    <col min="12059" max="12278" width="10.625" style="446"/>
    <col min="12279" max="12286" width="0" style="446" hidden="1" customWidth="1"/>
    <col min="12287" max="12289" width="3.75" style="446" customWidth="1"/>
    <col min="12290" max="12290" width="12.75" style="446" customWidth="1"/>
    <col min="12291" max="12291" width="47.375" style="446" customWidth="1"/>
    <col min="12292" max="12292" width="5.625" style="446" customWidth="1"/>
    <col min="12293" max="12294" width="3.75" style="446" customWidth="1"/>
    <col min="12295" max="12295" width="22" style="446" customWidth="1"/>
    <col min="12296" max="12296" width="5.625" style="446" customWidth="1"/>
    <col min="12297" max="12298" width="3.75" style="446" customWidth="1"/>
    <col min="12299" max="12299" width="22" style="446" customWidth="1"/>
    <col min="12300" max="12300" width="5.625" style="446" customWidth="1"/>
    <col min="12301" max="12302" width="3.75" style="446" customWidth="1"/>
    <col min="12303" max="12303" width="22" style="446" customWidth="1"/>
    <col min="12304" max="12305" width="15.75" style="446"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313" width="10.625" style="446"/>
    <col min="12314" max="12314" width="13.375" style="446" customWidth="1"/>
    <col min="12315" max="12534" width="10.625" style="446"/>
    <col min="12535" max="12542" width="0" style="446" hidden="1" customWidth="1"/>
    <col min="12543" max="12545" width="3.75" style="446" customWidth="1"/>
    <col min="12546" max="12546" width="12.75" style="446" customWidth="1"/>
    <col min="12547" max="12547" width="47.375" style="446" customWidth="1"/>
    <col min="12548" max="12548" width="5.625" style="446" customWidth="1"/>
    <col min="12549" max="12550" width="3.75" style="446" customWidth="1"/>
    <col min="12551" max="12551" width="22" style="446" customWidth="1"/>
    <col min="12552" max="12552" width="5.625" style="446" customWidth="1"/>
    <col min="12553" max="12554" width="3.75" style="446" customWidth="1"/>
    <col min="12555" max="12555" width="22" style="446" customWidth="1"/>
    <col min="12556" max="12556" width="5.625" style="446" customWidth="1"/>
    <col min="12557" max="12558" width="3.75" style="446" customWidth="1"/>
    <col min="12559" max="12559" width="22" style="446" customWidth="1"/>
    <col min="12560" max="12561" width="15.75" style="446"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569" width="10.625" style="446"/>
    <col min="12570" max="12570" width="13.375" style="446" customWidth="1"/>
    <col min="12571" max="12790" width="10.625" style="446"/>
    <col min="12791" max="12798" width="0" style="446" hidden="1" customWidth="1"/>
    <col min="12799" max="12801" width="3.75" style="446" customWidth="1"/>
    <col min="12802" max="12802" width="12.75" style="446" customWidth="1"/>
    <col min="12803" max="12803" width="47.375" style="446" customWidth="1"/>
    <col min="12804" max="12804" width="5.625" style="446" customWidth="1"/>
    <col min="12805" max="12806" width="3.75" style="446" customWidth="1"/>
    <col min="12807" max="12807" width="22" style="446" customWidth="1"/>
    <col min="12808" max="12808" width="5.625" style="446" customWidth="1"/>
    <col min="12809" max="12810" width="3.75" style="446" customWidth="1"/>
    <col min="12811" max="12811" width="22" style="446" customWidth="1"/>
    <col min="12812" max="12812" width="5.625" style="446" customWidth="1"/>
    <col min="12813" max="12814" width="3.75" style="446" customWidth="1"/>
    <col min="12815" max="12815" width="22" style="446" customWidth="1"/>
    <col min="12816" max="12817" width="15.75" style="446"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2825" width="10.625" style="446"/>
    <col min="12826" max="12826" width="13.375" style="446" customWidth="1"/>
    <col min="12827" max="13046" width="10.625" style="446"/>
    <col min="13047" max="13054" width="0" style="446" hidden="1" customWidth="1"/>
    <col min="13055" max="13057" width="3.75" style="446" customWidth="1"/>
    <col min="13058" max="13058" width="12.75" style="446" customWidth="1"/>
    <col min="13059" max="13059" width="47.375" style="446" customWidth="1"/>
    <col min="13060" max="13060" width="5.625" style="446" customWidth="1"/>
    <col min="13061" max="13062" width="3.75" style="446" customWidth="1"/>
    <col min="13063" max="13063" width="22" style="446" customWidth="1"/>
    <col min="13064" max="13064" width="5.625" style="446" customWidth="1"/>
    <col min="13065" max="13066" width="3.75" style="446" customWidth="1"/>
    <col min="13067" max="13067" width="22" style="446" customWidth="1"/>
    <col min="13068" max="13068" width="5.625" style="446" customWidth="1"/>
    <col min="13069" max="13070" width="3.75" style="446" customWidth="1"/>
    <col min="13071" max="13071" width="22" style="446" customWidth="1"/>
    <col min="13072" max="13073" width="15.75" style="446"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081" width="10.625" style="446"/>
    <col min="13082" max="13082" width="13.375" style="446" customWidth="1"/>
    <col min="13083" max="13302" width="10.625" style="446"/>
    <col min="13303" max="13310" width="0" style="446" hidden="1" customWidth="1"/>
    <col min="13311" max="13313" width="3.75" style="446" customWidth="1"/>
    <col min="13314" max="13314" width="12.75" style="446" customWidth="1"/>
    <col min="13315" max="13315" width="47.375" style="446" customWidth="1"/>
    <col min="13316" max="13316" width="5.625" style="446" customWidth="1"/>
    <col min="13317" max="13318" width="3.75" style="446" customWidth="1"/>
    <col min="13319" max="13319" width="22" style="446" customWidth="1"/>
    <col min="13320" max="13320" width="5.625" style="446" customWidth="1"/>
    <col min="13321" max="13322" width="3.75" style="446" customWidth="1"/>
    <col min="13323" max="13323" width="22" style="446" customWidth="1"/>
    <col min="13324" max="13324" width="5.625" style="446" customWidth="1"/>
    <col min="13325" max="13326" width="3.75" style="446" customWidth="1"/>
    <col min="13327" max="13327" width="22" style="446" customWidth="1"/>
    <col min="13328" max="13329" width="15.75" style="446"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337" width="10.625" style="446"/>
    <col min="13338" max="13338" width="13.375" style="446" customWidth="1"/>
    <col min="13339" max="13558" width="10.625" style="446"/>
    <col min="13559" max="13566" width="0" style="446" hidden="1" customWidth="1"/>
    <col min="13567" max="13569" width="3.75" style="446" customWidth="1"/>
    <col min="13570" max="13570" width="12.75" style="446" customWidth="1"/>
    <col min="13571" max="13571" width="47.375" style="446" customWidth="1"/>
    <col min="13572" max="13572" width="5.625" style="446" customWidth="1"/>
    <col min="13573" max="13574" width="3.75" style="446" customWidth="1"/>
    <col min="13575" max="13575" width="22" style="446" customWidth="1"/>
    <col min="13576" max="13576" width="5.625" style="446" customWidth="1"/>
    <col min="13577" max="13578" width="3.75" style="446" customWidth="1"/>
    <col min="13579" max="13579" width="22" style="446" customWidth="1"/>
    <col min="13580" max="13580" width="5.625" style="446" customWidth="1"/>
    <col min="13581" max="13582" width="3.75" style="446" customWidth="1"/>
    <col min="13583" max="13583" width="22" style="446" customWidth="1"/>
    <col min="13584" max="13585" width="15.75" style="446"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593" width="10.625" style="446"/>
    <col min="13594" max="13594" width="13.375" style="446" customWidth="1"/>
    <col min="13595" max="13814" width="10.625" style="446"/>
    <col min="13815" max="13822" width="0" style="446" hidden="1" customWidth="1"/>
    <col min="13823" max="13825" width="3.75" style="446" customWidth="1"/>
    <col min="13826" max="13826" width="12.75" style="446" customWidth="1"/>
    <col min="13827" max="13827" width="47.375" style="446" customWidth="1"/>
    <col min="13828" max="13828" width="5.625" style="446" customWidth="1"/>
    <col min="13829" max="13830" width="3.75" style="446" customWidth="1"/>
    <col min="13831" max="13831" width="22" style="446" customWidth="1"/>
    <col min="13832" max="13832" width="5.625" style="446" customWidth="1"/>
    <col min="13833" max="13834" width="3.75" style="446" customWidth="1"/>
    <col min="13835" max="13835" width="22" style="446" customWidth="1"/>
    <col min="13836" max="13836" width="5.625" style="446" customWidth="1"/>
    <col min="13837" max="13838" width="3.75" style="446" customWidth="1"/>
    <col min="13839" max="13839" width="22" style="446" customWidth="1"/>
    <col min="13840" max="13841" width="15.75" style="446"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3849" width="10.625" style="446"/>
    <col min="13850" max="13850" width="13.375" style="446" customWidth="1"/>
    <col min="13851" max="14070" width="10.625" style="446"/>
    <col min="14071" max="14078" width="0" style="446" hidden="1" customWidth="1"/>
    <col min="14079" max="14081" width="3.75" style="446" customWidth="1"/>
    <col min="14082" max="14082" width="12.75" style="446" customWidth="1"/>
    <col min="14083" max="14083" width="47.375" style="446" customWidth="1"/>
    <col min="14084" max="14084" width="5.625" style="446" customWidth="1"/>
    <col min="14085" max="14086" width="3.75" style="446" customWidth="1"/>
    <col min="14087" max="14087" width="22" style="446" customWidth="1"/>
    <col min="14088" max="14088" width="5.625" style="446" customWidth="1"/>
    <col min="14089" max="14090" width="3.75" style="446" customWidth="1"/>
    <col min="14091" max="14091" width="22" style="446" customWidth="1"/>
    <col min="14092" max="14092" width="5.625" style="446" customWidth="1"/>
    <col min="14093" max="14094" width="3.75" style="446" customWidth="1"/>
    <col min="14095" max="14095" width="22" style="446" customWidth="1"/>
    <col min="14096" max="14097" width="15.75" style="446"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105" width="10.625" style="446"/>
    <col min="14106" max="14106" width="13.375" style="446" customWidth="1"/>
    <col min="14107" max="14326" width="10.625" style="446"/>
    <col min="14327" max="14334" width="0" style="446" hidden="1" customWidth="1"/>
    <col min="14335" max="14337" width="3.75" style="446" customWidth="1"/>
    <col min="14338" max="14338" width="12.75" style="446" customWidth="1"/>
    <col min="14339" max="14339" width="47.375" style="446" customWidth="1"/>
    <col min="14340" max="14340" width="5.625" style="446" customWidth="1"/>
    <col min="14341" max="14342" width="3.75" style="446" customWidth="1"/>
    <col min="14343" max="14343" width="22" style="446" customWidth="1"/>
    <col min="14344" max="14344" width="5.625" style="446" customWidth="1"/>
    <col min="14345" max="14346" width="3.75" style="446" customWidth="1"/>
    <col min="14347" max="14347" width="22" style="446" customWidth="1"/>
    <col min="14348" max="14348" width="5.625" style="446" customWidth="1"/>
    <col min="14349" max="14350" width="3.75" style="446" customWidth="1"/>
    <col min="14351" max="14351" width="22" style="446" customWidth="1"/>
    <col min="14352" max="14353" width="15.75" style="446"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361" width="10.625" style="446"/>
    <col min="14362" max="14362" width="13.375" style="446" customWidth="1"/>
    <col min="14363" max="14582" width="10.625" style="446"/>
    <col min="14583" max="14590" width="0" style="446" hidden="1" customWidth="1"/>
    <col min="14591" max="14593" width="3.75" style="446" customWidth="1"/>
    <col min="14594" max="14594" width="12.75" style="446" customWidth="1"/>
    <col min="14595" max="14595" width="47.375" style="446" customWidth="1"/>
    <col min="14596" max="14596" width="5.625" style="446" customWidth="1"/>
    <col min="14597" max="14598" width="3.75" style="446" customWidth="1"/>
    <col min="14599" max="14599" width="22" style="446" customWidth="1"/>
    <col min="14600" max="14600" width="5.625" style="446" customWidth="1"/>
    <col min="14601" max="14602" width="3.75" style="446" customWidth="1"/>
    <col min="14603" max="14603" width="22" style="446" customWidth="1"/>
    <col min="14604" max="14604" width="5.625" style="446" customWidth="1"/>
    <col min="14605" max="14606" width="3.75" style="446" customWidth="1"/>
    <col min="14607" max="14607" width="22" style="446" customWidth="1"/>
    <col min="14608" max="14609" width="15.75" style="446"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617" width="10.625" style="446"/>
    <col min="14618" max="14618" width="13.375" style="446" customWidth="1"/>
    <col min="14619" max="14838" width="10.625" style="446"/>
    <col min="14839" max="14846" width="0" style="446" hidden="1" customWidth="1"/>
    <col min="14847" max="14849" width="3.75" style="446" customWidth="1"/>
    <col min="14850" max="14850" width="12.75" style="446" customWidth="1"/>
    <col min="14851" max="14851" width="47.375" style="446" customWidth="1"/>
    <col min="14852" max="14852" width="5.625" style="446" customWidth="1"/>
    <col min="14853" max="14854" width="3.75" style="446" customWidth="1"/>
    <col min="14855" max="14855" width="22" style="446" customWidth="1"/>
    <col min="14856" max="14856" width="5.625" style="446" customWidth="1"/>
    <col min="14857" max="14858" width="3.75" style="446" customWidth="1"/>
    <col min="14859" max="14859" width="22" style="446" customWidth="1"/>
    <col min="14860" max="14860" width="5.625" style="446" customWidth="1"/>
    <col min="14861" max="14862" width="3.75" style="446" customWidth="1"/>
    <col min="14863" max="14863" width="22" style="446" customWidth="1"/>
    <col min="14864" max="14865" width="15.75" style="446"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4873" width="10.625" style="446"/>
    <col min="14874" max="14874" width="13.375" style="446" customWidth="1"/>
    <col min="14875" max="15094" width="10.625" style="446"/>
    <col min="15095" max="15102" width="0" style="446" hidden="1" customWidth="1"/>
    <col min="15103" max="15105" width="3.75" style="446" customWidth="1"/>
    <col min="15106" max="15106" width="12.75" style="446" customWidth="1"/>
    <col min="15107" max="15107" width="47.375" style="446" customWidth="1"/>
    <col min="15108" max="15108" width="5.625" style="446" customWidth="1"/>
    <col min="15109" max="15110" width="3.75" style="446" customWidth="1"/>
    <col min="15111" max="15111" width="22" style="446" customWidth="1"/>
    <col min="15112" max="15112" width="5.625" style="446" customWidth="1"/>
    <col min="15113" max="15114" width="3.75" style="446" customWidth="1"/>
    <col min="15115" max="15115" width="22" style="446" customWidth="1"/>
    <col min="15116" max="15116" width="5.625" style="446" customWidth="1"/>
    <col min="15117" max="15118" width="3.75" style="446" customWidth="1"/>
    <col min="15119" max="15119" width="22" style="446" customWidth="1"/>
    <col min="15120" max="15121" width="15.75" style="446"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129" width="10.625" style="446"/>
    <col min="15130" max="15130" width="13.375" style="446" customWidth="1"/>
    <col min="15131" max="15350" width="10.625" style="446"/>
    <col min="15351" max="15358" width="0" style="446" hidden="1" customWidth="1"/>
    <col min="15359" max="15361" width="3.75" style="446" customWidth="1"/>
    <col min="15362" max="15362" width="12.75" style="446" customWidth="1"/>
    <col min="15363" max="15363" width="47.375" style="446" customWidth="1"/>
    <col min="15364" max="15364" width="5.625" style="446" customWidth="1"/>
    <col min="15365" max="15366" width="3.75" style="446" customWidth="1"/>
    <col min="15367" max="15367" width="22" style="446" customWidth="1"/>
    <col min="15368" max="15368" width="5.625" style="446" customWidth="1"/>
    <col min="15369" max="15370" width="3.75" style="446" customWidth="1"/>
    <col min="15371" max="15371" width="22" style="446" customWidth="1"/>
    <col min="15372" max="15372" width="5.625" style="446" customWidth="1"/>
    <col min="15373" max="15374" width="3.75" style="446" customWidth="1"/>
    <col min="15375" max="15375" width="22" style="446" customWidth="1"/>
    <col min="15376" max="15377" width="15.75" style="446"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385" width="10.625" style="446"/>
    <col min="15386" max="15386" width="13.375" style="446" customWidth="1"/>
    <col min="15387" max="15606" width="10.625" style="446"/>
    <col min="15607" max="15614" width="0" style="446" hidden="1" customWidth="1"/>
    <col min="15615" max="15617" width="3.75" style="446" customWidth="1"/>
    <col min="15618" max="15618" width="12.75" style="446" customWidth="1"/>
    <col min="15619" max="15619" width="47.375" style="446" customWidth="1"/>
    <col min="15620" max="15620" width="5.625" style="446" customWidth="1"/>
    <col min="15621" max="15622" width="3.75" style="446" customWidth="1"/>
    <col min="15623" max="15623" width="22" style="446" customWidth="1"/>
    <col min="15624" max="15624" width="5.625" style="446" customWidth="1"/>
    <col min="15625" max="15626" width="3.75" style="446" customWidth="1"/>
    <col min="15627" max="15627" width="22" style="446" customWidth="1"/>
    <col min="15628" max="15628" width="5.625" style="446" customWidth="1"/>
    <col min="15629" max="15630" width="3.75" style="446" customWidth="1"/>
    <col min="15631" max="15631" width="22" style="446" customWidth="1"/>
    <col min="15632" max="15633" width="15.75" style="446"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641" width="10.625" style="446"/>
    <col min="15642" max="15642" width="13.375" style="446" customWidth="1"/>
    <col min="15643" max="15862" width="10.625" style="446"/>
    <col min="15863" max="15870" width="0" style="446" hidden="1" customWidth="1"/>
    <col min="15871" max="15873" width="3.75" style="446" customWidth="1"/>
    <col min="15874" max="15874" width="12.75" style="446" customWidth="1"/>
    <col min="15875" max="15875" width="47.375" style="446" customWidth="1"/>
    <col min="15876" max="15876" width="5.625" style="446" customWidth="1"/>
    <col min="15877" max="15878" width="3.75" style="446" customWidth="1"/>
    <col min="15879" max="15879" width="22" style="446" customWidth="1"/>
    <col min="15880" max="15880" width="5.625" style="446" customWidth="1"/>
    <col min="15881" max="15882" width="3.75" style="446" customWidth="1"/>
    <col min="15883" max="15883" width="22" style="446" customWidth="1"/>
    <col min="15884" max="15884" width="5.625" style="446" customWidth="1"/>
    <col min="15885" max="15886" width="3.75" style="446" customWidth="1"/>
    <col min="15887" max="15887" width="22" style="446" customWidth="1"/>
    <col min="15888" max="15889" width="15.75" style="446"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5897" width="10.625" style="446"/>
    <col min="15898" max="15898" width="13.375" style="446" customWidth="1"/>
    <col min="15899" max="16118" width="10.625" style="446"/>
    <col min="16119" max="16126" width="0" style="446" hidden="1" customWidth="1"/>
    <col min="16127" max="16129" width="3.75" style="446" customWidth="1"/>
    <col min="16130" max="16130" width="12.75" style="446" customWidth="1"/>
    <col min="16131" max="16131" width="47.375" style="446" customWidth="1"/>
    <col min="16132" max="16132" width="5.625" style="446" customWidth="1"/>
    <col min="16133" max="16134" width="3.75" style="446" customWidth="1"/>
    <col min="16135" max="16135" width="22" style="446" customWidth="1"/>
    <col min="16136" max="16136" width="5.625" style="446" customWidth="1"/>
    <col min="16137" max="16138" width="3.75" style="446" customWidth="1"/>
    <col min="16139" max="16139" width="22" style="446" customWidth="1"/>
    <col min="16140" max="16140" width="5.625" style="446" customWidth="1"/>
    <col min="16141" max="16142" width="3.75" style="446" customWidth="1"/>
    <col min="16143" max="16143" width="22" style="446" customWidth="1"/>
    <col min="16144" max="16145" width="15.75" style="446"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153" width="10.625" style="446"/>
    <col min="16154" max="16154" width="13.375" style="446" customWidth="1"/>
    <col min="16155" max="16384" width="10.6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2" t="s">
        <v>746</v>
      </c>
      <c r="M5" s="1312"/>
      <c r="N5" s="1312"/>
      <c r="O5" s="1312"/>
      <c r="P5" s="1312"/>
      <c r="Q5" s="1312"/>
      <c r="R5" s="1312"/>
      <c r="S5" s="1312"/>
      <c r="T5" s="131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37" s="461" customFormat="1" ht="18.600000000000001">
      <c r="A8" s="475"/>
      <c r="B8" s="475"/>
      <c r="C8" s="475"/>
      <c r="D8" s="475"/>
      <c r="E8" s="475"/>
      <c r="F8" s="475"/>
      <c r="G8" s="475"/>
      <c r="H8" s="475"/>
      <c r="L8" s="469"/>
      <c r="M8" s="1159" t="str">
        <f>"Дата подачи заявления об "&amp;IF(datePr_ch="","утверждении","изменении") &amp; " тарифов"</f>
        <v>Дата подачи заявления об утверждении тарифов</v>
      </c>
      <c r="N8" s="1289" t="str">
        <f>IF(datePr_ch="",IF(datePr="","",datePr),datePr_ch)</f>
        <v>30.04.2019</v>
      </c>
      <c r="O8" s="1289"/>
      <c r="P8" s="1289"/>
      <c r="Q8" s="1289"/>
      <c r="R8" s="1289"/>
      <c r="S8" s="1289"/>
      <c r="T8" s="1289"/>
      <c r="U8" s="635"/>
      <c r="V8" s="539"/>
      <c r="W8" s="539"/>
      <c r="X8" s="539"/>
      <c r="Y8" s="539"/>
      <c r="Z8" s="539"/>
      <c r="AA8" s="539"/>
      <c r="AH8" s="475"/>
      <c r="AI8" s="475"/>
      <c r="AJ8" s="475"/>
      <c r="AK8" s="475"/>
    </row>
    <row r="9" spans="1:37" s="461" customFormat="1" ht="22.8">
      <c r="A9" s="475"/>
      <c r="B9" s="475"/>
      <c r="C9" s="475"/>
      <c r="D9" s="475"/>
      <c r="E9" s="475"/>
      <c r="F9" s="475"/>
      <c r="G9" s="475"/>
      <c r="H9" s="475"/>
      <c r="L9" s="522"/>
      <c r="M9" s="1159" t="str">
        <f>"Номер подачи заявления об "&amp;IF(numberPr_ch="","утверждении","изменении") &amp; " тарифов"</f>
        <v>Номер подачи заявления об утверждении тарифов</v>
      </c>
      <c r="N9" s="1289" t="str">
        <f>IF(numberPr_ch="",IF(numberPr="","",numberPr),numberPr_ch)</f>
        <v>1421/401, 1422/401, 1423/401</v>
      </c>
      <c r="O9" s="1289"/>
      <c r="P9" s="1289"/>
      <c r="Q9" s="1289"/>
      <c r="R9" s="1289"/>
      <c r="S9" s="1289"/>
      <c r="T9" s="1289"/>
      <c r="U9" s="635"/>
      <c r="V9" s="539"/>
      <c r="W9" s="539"/>
      <c r="X9" s="539"/>
      <c r="Y9" s="539"/>
      <c r="Z9" s="539"/>
      <c r="AA9" s="539"/>
      <c r="AH9" s="475"/>
      <c r="AI9" s="475"/>
      <c r="AJ9" s="475"/>
      <c r="AK9" s="475"/>
    </row>
    <row r="10" spans="1:37"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37" s="735" customFormat="1" ht="18.600000000000001"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4" hidden="1">
      <c r="A12" s="475"/>
      <c r="B12" s="475"/>
      <c r="C12" s="475"/>
      <c r="D12" s="475"/>
      <c r="E12" s="475"/>
      <c r="F12" s="475"/>
      <c r="G12" s="475"/>
      <c r="H12" s="475"/>
      <c r="L12" s="1313"/>
      <c r="M12" s="1313"/>
      <c r="N12" s="536"/>
      <c r="O12" s="1333"/>
      <c r="P12" s="1333"/>
      <c r="Q12" s="1333"/>
      <c r="R12" s="1333"/>
      <c r="S12" s="1333"/>
      <c r="T12" s="1333"/>
      <c r="U12" s="456"/>
      <c r="AE12" s="473" t="s">
        <v>371</v>
      </c>
      <c r="AH12" s="475"/>
      <c r="AI12" s="475"/>
      <c r="AJ12" s="475"/>
      <c r="AK12" s="475"/>
    </row>
    <row r="13" spans="1:37">
      <c r="J13" s="451"/>
      <c r="K13" s="451"/>
      <c r="L13" s="447"/>
      <c r="M13" s="447"/>
      <c r="N13" s="447"/>
      <c r="O13" s="1329"/>
      <c r="P13" s="1329"/>
      <c r="Q13" s="1329"/>
      <c r="R13" s="1329"/>
      <c r="S13" s="1329"/>
      <c r="T13" s="1329"/>
      <c r="U13" s="568"/>
      <c r="Z13" s="1329"/>
      <c r="AA13" s="1329"/>
      <c r="AB13" s="1329"/>
      <c r="AC13" s="1329"/>
      <c r="AD13" s="1329"/>
      <c r="AE13" s="1329"/>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296" t="s">
        <v>91</v>
      </c>
      <c r="M15" s="1296" t="s">
        <v>619</v>
      </c>
      <c r="N15" s="1347" t="s">
        <v>598</v>
      </c>
      <c r="O15" s="1347"/>
      <c r="P15" s="1347"/>
      <c r="Q15" s="1347"/>
      <c r="R15" s="1347" t="s">
        <v>599</v>
      </c>
      <c r="S15" s="1347"/>
      <c r="T15" s="1347"/>
      <c r="U15" s="1347"/>
      <c r="V15" s="1347" t="s">
        <v>600</v>
      </c>
      <c r="W15" s="1347"/>
      <c r="X15" s="1347"/>
      <c r="Y15" s="1347"/>
      <c r="Z15" s="1296" t="s">
        <v>605</v>
      </c>
      <c r="AA15" s="1296"/>
      <c r="AB15" s="1296"/>
      <c r="AC15" s="1296"/>
      <c r="AD15" s="1296"/>
      <c r="AE15" s="1296" t="s">
        <v>339</v>
      </c>
      <c r="AF15" s="1328" t="s">
        <v>274</v>
      </c>
      <c r="AG15" s="1231"/>
    </row>
    <row r="16" spans="1:37" s="493" customFormat="1" ht="27.75" customHeight="1">
      <c r="A16" s="554"/>
      <c r="B16" s="554"/>
      <c r="C16" s="554"/>
      <c r="D16" s="554"/>
      <c r="E16" s="554"/>
      <c r="F16" s="554"/>
      <c r="G16" s="560"/>
      <c r="H16" s="560"/>
      <c r="I16" s="501"/>
      <c r="J16" s="499"/>
      <c r="K16" s="499"/>
      <c r="L16" s="1296"/>
      <c r="M16" s="1296"/>
      <c r="N16" s="1347"/>
      <c r="O16" s="1347"/>
      <c r="P16" s="1347"/>
      <c r="Q16" s="1347"/>
      <c r="R16" s="1347"/>
      <c r="S16" s="1347"/>
      <c r="T16" s="1347"/>
      <c r="U16" s="1347"/>
      <c r="V16" s="1347"/>
      <c r="W16" s="1347"/>
      <c r="X16" s="1347"/>
      <c r="Y16" s="1347"/>
      <c r="Z16" s="1231" t="s">
        <v>622</v>
      </c>
      <c r="AA16" s="1231"/>
      <c r="AB16" s="1231" t="s">
        <v>616</v>
      </c>
      <c r="AC16" s="1231"/>
      <c r="AD16" s="1231"/>
      <c r="AE16" s="1296"/>
      <c r="AF16" s="1328"/>
      <c r="AG16" s="1231"/>
      <c r="AH16" s="554"/>
      <c r="AI16" s="554"/>
      <c r="AJ16" s="554"/>
      <c r="AK16" s="554"/>
    </row>
    <row r="17" spans="1:37" ht="14.25" customHeight="1">
      <c r="J17" s="451"/>
      <c r="K17" s="451"/>
      <c r="L17" s="1296"/>
      <c r="M17" s="1296"/>
      <c r="N17" s="1347"/>
      <c r="O17" s="1347"/>
      <c r="P17" s="1347"/>
      <c r="Q17" s="1347"/>
      <c r="R17" s="1347"/>
      <c r="S17" s="1347"/>
      <c r="T17" s="1347"/>
      <c r="U17" s="1347"/>
      <c r="V17" s="1347"/>
      <c r="W17" s="1347"/>
      <c r="X17" s="1347"/>
      <c r="Y17" s="1347"/>
      <c r="Z17" s="504" t="s">
        <v>620</v>
      </c>
      <c r="AA17" s="504" t="s">
        <v>621</v>
      </c>
      <c r="AB17" s="506" t="s">
        <v>273</v>
      </c>
      <c r="AC17" s="1338" t="s">
        <v>272</v>
      </c>
      <c r="AD17" s="1338"/>
      <c r="AE17" s="1296"/>
      <c r="AF17" s="1328"/>
      <c r="AG17" s="1231"/>
    </row>
    <row r="18" spans="1:37">
      <c r="J18" s="451"/>
      <c r="K18" s="459">
        <v>1</v>
      </c>
      <c r="L18" s="448" t="s">
        <v>92</v>
      </c>
      <c r="M18" s="448" t="s">
        <v>48</v>
      </c>
      <c r="N18" s="1348">
        <f ca="1">OFFSET(N18,0,-1)+1</f>
        <v>3</v>
      </c>
      <c r="O18" s="1348"/>
      <c r="P18" s="1348"/>
      <c r="Q18" s="1348"/>
      <c r="R18" s="1348">
        <f ca="1">OFFSET(N18,0,0)+1</f>
        <v>4</v>
      </c>
      <c r="S18" s="1348"/>
      <c r="T18" s="1348"/>
      <c r="U18" s="1348"/>
      <c r="V18" s="640"/>
      <c r="W18" s="640"/>
      <c r="X18" s="640"/>
      <c r="Y18" s="641">
        <f ca="1">OFFSET(R18,0,0)+1</f>
        <v>5</v>
      </c>
      <c r="Z18" s="457">
        <f ca="1">OFFSET(Z18,0,-1)+1</f>
        <v>6</v>
      </c>
      <c r="AA18" s="457">
        <f ca="1">OFFSET(AA18,0,-1)+1</f>
        <v>7</v>
      </c>
      <c r="AB18" s="457">
        <f ca="1">OFFSET(AB18,0,-1)+1</f>
        <v>8</v>
      </c>
      <c r="AC18" s="1348">
        <f ca="1">OFFSET(AC18,0,-1)+1</f>
        <v>9</v>
      </c>
      <c r="AD18" s="1348"/>
      <c r="AE18" s="457">
        <f ca="1">OFFSET(AE18,0,-2)+1</f>
        <v>10</v>
      </c>
      <c r="AF18" s="493"/>
      <c r="AG18" s="457">
        <f ca="1">OFFSET(AG18,0,-2)+1</f>
        <v>11</v>
      </c>
    </row>
    <row r="19" spans="1:37" ht="22.8">
      <c r="A19" s="1315">
        <v>1</v>
      </c>
      <c r="B19" s="963"/>
      <c r="C19" s="963"/>
      <c r="D19" s="963"/>
      <c r="E19" s="963"/>
      <c r="F19" s="956"/>
      <c r="G19" s="962"/>
      <c r="H19" s="962"/>
      <c r="I19" s="944"/>
      <c r="J19" s="943"/>
      <c r="K19" s="943"/>
      <c r="L19" s="562">
        <f>mergeValue(A19)</f>
        <v>1</v>
      </c>
      <c r="M19" s="610" t="s">
        <v>19</v>
      </c>
      <c r="N19" s="1349"/>
      <c r="O19" s="1349"/>
      <c r="P19" s="1349"/>
      <c r="Q19" s="1349"/>
      <c r="R19" s="1349"/>
      <c r="S19" s="1349"/>
      <c r="T19" s="1349"/>
      <c r="U19" s="1349"/>
      <c r="V19" s="1349"/>
      <c r="W19" s="1349"/>
      <c r="X19" s="1349"/>
      <c r="Y19" s="1349"/>
      <c r="Z19" s="1349"/>
      <c r="AA19" s="1349"/>
      <c r="AB19" s="1349"/>
      <c r="AC19" s="1349"/>
      <c r="AD19" s="1349"/>
      <c r="AE19" s="1349"/>
      <c r="AF19" s="1349"/>
      <c r="AG19" s="550" t="s">
        <v>719</v>
      </c>
    </row>
    <row r="20" spans="1:37" ht="34.200000000000003">
      <c r="A20" s="1315"/>
      <c r="B20" s="1315">
        <v>1</v>
      </c>
      <c r="C20" s="963"/>
      <c r="D20" s="963"/>
      <c r="E20" s="963"/>
      <c r="F20" s="956"/>
      <c r="G20" s="965"/>
      <c r="H20" s="966"/>
      <c r="I20" s="945"/>
      <c r="J20" s="940"/>
      <c r="K20" s="938"/>
      <c r="L20" s="562" t="str">
        <f>mergeValue(A20) &amp;"."&amp; mergeValue(B20)</f>
        <v>1.1</v>
      </c>
      <c r="M20" s="516" t="s">
        <v>15</v>
      </c>
      <c r="N20" s="1350"/>
      <c r="O20" s="1350"/>
      <c r="P20" s="1350"/>
      <c r="Q20" s="1350"/>
      <c r="R20" s="1350"/>
      <c r="S20" s="1350"/>
      <c r="T20" s="1350"/>
      <c r="U20" s="1350"/>
      <c r="V20" s="1350"/>
      <c r="W20" s="1350"/>
      <c r="X20" s="1350"/>
      <c r="Y20" s="1350"/>
      <c r="Z20" s="1350"/>
      <c r="AA20" s="1350"/>
      <c r="AB20" s="1350"/>
      <c r="AC20" s="1350"/>
      <c r="AD20" s="1350"/>
      <c r="AE20" s="1350"/>
      <c r="AF20" s="1350"/>
      <c r="AG20" s="550" t="s">
        <v>460</v>
      </c>
    </row>
    <row r="21" spans="1:37" ht="22.8">
      <c r="A21" s="1315"/>
      <c r="B21" s="1315"/>
      <c r="C21" s="1315">
        <v>1</v>
      </c>
      <c r="D21" s="963"/>
      <c r="E21" s="963"/>
      <c r="F21" s="956"/>
      <c r="G21" s="965"/>
      <c r="H21" s="966"/>
      <c r="I21" s="945"/>
      <c r="J21" s="940"/>
      <c r="K21" s="938"/>
      <c r="L21" s="562" t="str">
        <f>mergeValue(A21) &amp;"."&amp; mergeValue(B21)&amp;"."&amp; mergeValue(C21)</f>
        <v>1.1.1</v>
      </c>
      <c r="M21" s="517" t="s">
        <v>7</v>
      </c>
      <c r="N21" s="1350"/>
      <c r="O21" s="1350"/>
      <c r="P21" s="1350"/>
      <c r="Q21" s="1350"/>
      <c r="R21" s="1350"/>
      <c r="S21" s="1350"/>
      <c r="T21" s="1350"/>
      <c r="U21" s="1350"/>
      <c r="V21" s="1350"/>
      <c r="W21" s="1350"/>
      <c r="X21" s="1350"/>
      <c r="Y21" s="1350"/>
      <c r="Z21" s="1350"/>
      <c r="AA21" s="1350"/>
      <c r="AB21" s="1350"/>
      <c r="AC21" s="1350"/>
      <c r="AD21" s="1350"/>
      <c r="AE21" s="1350"/>
      <c r="AF21" s="1350"/>
      <c r="AG21" s="550" t="s">
        <v>601</v>
      </c>
    </row>
    <row r="22" spans="1:37" ht="15" customHeight="1">
      <c r="A22" s="1315"/>
      <c r="B22" s="1315"/>
      <c r="C22" s="1315"/>
      <c r="D22" s="1315">
        <v>1</v>
      </c>
      <c r="E22" s="963"/>
      <c r="F22" s="956"/>
      <c r="G22" s="965"/>
      <c r="H22" s="966"/>
      <c r="I22" s="945"/>
      <c r="J22" s="940"/>
      <c r="K22" s="938"/>
      <c r="L22" s="562" t="str">
        <f>mergeValue(A22) &amp;"."&amp; mergeValue(B22)&amp;"."&amp; mergeValue(C22)&amp;"."&amp; mergeValue(D22)</f>
        <v>1.1.1.1</v>
      </c>
      <c r="M22" s="518" t="s">
        <v>21</v>
      </c>
      <c r="N22" s="1350"/>
      <c r="O22" s="1350"/>
      <c r="P22" s="1350"/>
      <c r="Q22" s="1350"/>
      <c r="R22" s="1350"/>
      <c r="S22" s="1350"/>
      <c r="T22" s="1350"/>
      <c r="U22" s="1350"/>
      <c r="V22" s="1350"/>
      <c r="W22" s="1350"/>
      <c r="X22" s="1350"/>
      <c r="Y22" s="1350"/>
      <c r="Z22" s="1350"/>
      <c r="AA22" s="1350"/>
      <c r="AB22" s="1350"/>
      <c r="AC22" s="1350"/>
      <c r="AD22" s="1350"/>
      <c r="AE22" s="1350"/>
      <c r="AF22" s="1350"/>
      <c r="AG22" s="550" t="s">
        <v>624</v>
      </c>
    </row>
    <row r="23" spans="1:37" ht="20.100000000000001" customHeight="1">
      <c r="A23" s="1315"/>
      <c r="B23" s="1315"/>
      <c r="C23" s="1315"/>
      <c r="D23" s="1315"/>
      <c r="E23" s="1315">
        <v>1</v>
      </c>
      <c r="F23" s="956"/>
      <c r="G23" s="965"/>
      <c r="H23" s="966"/>
      <c r="I23" s="967"/>
      <c r="J23" s="957"/>
      <c r="K23" s="1230"/>
      <c r="L23" s="1351" t="str">
        <f>mergeValue(A23) &amp;"."&amp; mergeValue(B23)&amp;"."&amp; mergeValue(C23)&amp;"."&amp; mergeValue(D23)&amp;"."&amp; mergeValue(E23)</f>
        <v>1.1.1.1.1</v>
      </c>
      <c r="M23" s="1352"/>
      <c r="N23" s="1311" t="s">
        <v>84</v>
      </c>
      <c r="O23" s="1346"/>
      <c r="P23" s="1342">
        <v>1</v>
      </c>
      <c r="Q23" s="1343"/>
      <c r="R23" s="1311" t="s">
        <v>84</v>
      </c>
      <c r="S23" s="1346"/>
      <c r="T23" s="1342">
        <v>1</v>
      </c>
      <c r="U23" s="1343"/>
      <c r="V23" s="1311" t="s">
        <v>84</v>
      </c>
      <c r="W23" s="531"/>
      <c r="X23" s="509">
        <v>1</v>
      </c>
      <c r="Y23" s="1042"/>
      <c r="Z23" s="638"/>
      <c r="AA23" s="638"/>
      <c r="AB23" s="1321"/>
      <c r="AC23" s="1311" t="s">
        <v>83</v>
      </c>
      <c r="AD23" s="1321"/>
      <c r="AE23" s="1311" t="s">
        <v>84</v>
      </c>
      <c r="AF23" s="547"/>
      <c r="AG23" s="1339" t="s">
        <v>623</v>
      </c>
      <c r="AH23" s="470" t="str">
        <f>strCheckDate(Z24:AF24)</f>
        <v/>
      </c>
      <c r="AI23" s="474" t="str">
        <f>IF(AND(COUNTIF(AJ18:AJ27,AJ23)&gt;1,AJ23&lt;&gt;""),"ErrUnique:HasDoubleConn","")</f>
        <v/>
      </c>
      <c r="AJ23" s="474"/>
      <c r="AK23" s="474"/>
    </row>
    <row r="24" spans="1:37" ht="20.100000000000001" customHeight="1">
      <c r="A24" s="1315"/>
      <c r="B24" s="1315"/>
      <c r="C24" s="1315"/>
      <c r="D24" s="1315"/>
      <c r="E24" s="1315"/>
      <c r="F24" s="956"/>
      <c r="G24" s="965"/>
      <c r="H24" s="966"/>
      <c r="I24" s="967"/>
      <c r="J24" s="957"/>
      <c r="K24" s="1230"/>
      <c r="L24" s="1351"/>
      <c r="M24" s="1352"/>
      <c r="N24" s="1311"/>
      <c r="O24" s="1346"/>
      <c r="P24" s="1342"/>
      <c r="Q24" s="1344"/>
      <c r="R24" s="1311"/>
      <c r="S24" s="1346"/>
      <c r="T24" s="1342"/>
      <c r="U24" s="1345"/>
      <c r="V24" s="1311"/>
      <c r="W24" s="570"/>
      <c r="X24" s="535"/>
      <c r="Y24" s="535"/>
      <c r="Z24" s="541"/>
      <c r="AA24" s="572" t="str">
        <f>AB23 &amp; "-" &amp; AD23</f>
        <v>-</v>
      </c>
      <c r="AB24" s="1310"/>
      <c r="AC24" s="1311"/>
      <c r="AD24" s="1310"/>
      <c r="AE24" s="1311"/>
      <c r="AF24" s="639"/>
      <c r="AG24" s="1340"/>
      <c r="AI24" s="474"/>
      <c r="AJ24" s="474"/>
      <c r="AK24" s="474"/>
    </row>
    <row r="25" spans="1:37" ht="20.100000000000001" customHeight="1">
      <c r="A25" s="1315"/>
      <c r="B25" s="1315"/>
      <c r="C25" s="1315"/>
      <c r="D25" s="1315"/>
      <c r="E25" s="1315"/>
      <c r="F25" s="956"/>
      <c r="G25" s="965"/>
      <c r="H25" s="966"/>
      <c r="I25" s="967"/>
      <c r="J25" s="957"/>
      <c r="K25" s="1230"/>
      <c r="L25" s="1351"/>
      <c r="M25" s="1352"/>
      <c r="N25" s="1311"/>
      <c r="O25" s="1346"/>
      <c r="P25" s="1342"/>
      <c r="Q25" s="1345"/>
      <c r="R25" s="1311"/>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315"/>
      <c r="B26" s="1315"/>
      <c r="C26" s="1315"/>
      <c r="D26" s="1315"/>
      <c r="E26" s="1315"/>
      <c r="F26" s="956"/>
      <c r="G26" s="965"/>
      <c r="H26" s="966"/>
      <c r="I26" s="967"/>
      <c r="J26" s="957"/>
      <c r="K26" s="1230"/>
      <c r="L26" s="1351"/>
      <c r="M26" s="1352"/>
      <c r="N26" s="1311"/>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315"/>
      <c r="B27" s="1315"/>
      <c r="C27" s="1315"/>
      <c r="D27" s="131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315"/>
      <c r="B28" s="1315"/>
      <c r="C28" s="131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5"/>
      <c r="B29" s="131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748</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 customHeight="1">
      <c r="A1" s="207" t="s">
        <v>207</v>
      </c>
    </row>
    <row r="2" spans="1:20" ht="22.2">
      <c r="F2" s="1279" t="s">
        <v>471</v>
      </c>
      <c r="G2" s="1280"/>
      <c r="H2" s="1281"/>
      <c r="I2" s="407"/>
    </row>
    <row r="3" spans="1:20" ht="3" customHeight="1"/>
    <row r="4" spans="1:20" s="182" customFormat="1" ht="11.4">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6">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8">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8">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600000000000001">
      <c r="A11" s="1283"/>
      <c r="B11" s="1283">
        <v>1</v>
      </c>
      <c r="C11" s="321"/>
      <c r="D11" s="321"/>
      <c r="F11" s="313" t="str">
        <f>"4."&amp;mergeValue(A11) &amp;"."&amp;mergeValue(B11)</f>
        <v>4.1.1</v>
      </c>
      <c r="G11" s="304" t="s">
        <v>571</v>
      </c>
      <c r="H11" s="297" t="str">
        <f>IF(region_name="","",region_name)</f>
        <v>Самарская область</v>
      </c>
      <c r="I11" s="188" t="s">
        <v>479</v>
      </c>
      <c r="J11" s="312"/>
      <c r="K11" s="206"/>
      <c r="L11" s="206"/>
      <c r="M11" s="206"/>
      <c r="N11" s="206"/>
      <c r="O11" s="206"/>
      <c r="P11" s="206"/>
      <c r="Q11" s="206"/>
      <c r="R11" s="206"/>
      <c r="S11" s="206"/>
      <c r="T11" s="206"/>
    </row>
    <row r="12" spans="1:20" s="182" customFormat="1" ht="22.8">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600000000000001">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600000000000001">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22"/>
  <sheetViews>
    <sheetView showGridLines="0" zoomScaleNormal="100" workbookViewId="0"/>
  </sheetViews>
  <sheetFormatPr defaultColWidth="9.125" defaultRowHeight="11.4"/>
  <cols>
    <col min="1" max="1" width="30.75" style="12" customWidth="1"/>
    <col min="2" max="2" width="80.75" style="12" customWidth="1"/>
    <col min="3" max="3" width="30.75" style="12" customWidth="1"/>
    <col min="4" max="16384" width="9.125" style="11"/>
  </cols>
  <sheetData>
    <row r="1" spans="1:4" ht="24" customHeight="1">
      <c r="A1" s="110" t="s">
        <v>69</v>
      </c>
      <c r="B1" s="110" t="s">
        <v>70</v>
      </c>
      <c r="C1" s="110" t="s">
        <v>71</v>
      </c>
      <c r="D1" s="10"/>
    </row>
    <row r="2" spans="1:4">
      <c r="A2" s="1197">
        <v>43591.375439814816</v>
      </c>
      <c r="B2" s="12" t="s">
        <v>758</v>
      </c>
      <c r="C2" s="12" t="s">
        <v>439</v>
      </c>
    </row>
    <row r="3" spans="1:4">
      <c r="A3" s="1197">
        <v>43591.375451388885</v>
      </c>
      <c r="B3" s="12" t="s">
        <v>759</v>
      </c>
      <c r="C3" s="12" t="s">
        <v>439</v>
      </c>
    </row>
    <row r="4" spans="1:4" ht="22.8">
      <c r="A4" s="1197">
        <v>43591.375451388885</v>
      </c>
      <c r="B4" s="12" t="s">
        <v>760</v>
      </c>
      <c r="C4" s="12" t="s">
        <v>439</v>
      </c>
    </row>
    <row r="5" spans="1:4">
      <c r="A5" s="1197">
        <v>43591.375451388885</v>
      </c>
      <c r="B5" s="12" t="s">
        <v>761</v>
      </c>
      <c r="C5" s="12" t="s">
        <v>439</v>
      </c>
    </row>
    <row r="6" spans="1:4">
      <c r="A6" s="1197">
        <v>43591.375486111108</v>
      </c>
      <c r="B6" s="12" t="s">
        <v>762</v>
      </c>
      <c r="C6" s="12" t="s">
        <v>439</v>
      </c>
    </row>
    <row r="7" spans="1:4" ht="34.200000000000003">
      <c r="A7" s="1197">
        <v>43591.375520833331</v>
      </c>
      <c r="B7" s="12" t="s">
        <v>763</v>
      </c>
      <c r="C7" s="12" t="s">
        <v>439</v>
      </c>
    </row>
    <row r="8" spans="1:4" ht="34.200000000000003">
      <c r="A8" s="1197">
        <v>43591.375543981485</v>
      </c>
      <c r="B8" s="12" t="s">
        <v>764</v>
      </c>
      <c r="C8" s="12" t="s">
        <v>439</v>
      </c>
    </row>
    <row r="9" spans="1:4">
      <c r="A9" s="1197">
        <v>43591.375543981485</v>
      </c>
      <c r="B9" s="12" t="s">
        <v>765</v>
      </c>
      <c r="C9" s="12" t="s">
        <v>439</v>
      </c>
    </row>
    <row r="10" spans="1:4" ht="34.200000000000003">
      <c r="A10" s="1197">
        <v>43591.375590277778</v>
      </c>
      <c r="B10" s="12" t="s">
        <v>766</v>
      </c>
      <c r="C10" s="12" t="s">
        <v>439</v>
      </c>
    </row>
    <row r="11" spans="1:4" ht="34.200000000000003">
      <c r="A11" s="1197">
        <v>43591.375636574077</v>
      </c>
      <c r="B11" s="12" t="s">
        <v>769</v>
      </c>
      <c r="C11" s="12" t="s">
        <v>439</v>
      </c>
    </row>
    <row r="12" spans="1:4">
      <c r="A12" s="1197">
        <v>43591.375752314816</v>
      </c>
      <c r="B12" s="12" t="s">
        <v>758</v>
      </c>
      <c r="C12" s="12" t="s">
        <v>439</v>
      </c>
    </row>
    <row r="13" spans="1:4">
      <c r="A13" s="1197">
        <v>43591.375763888886</v>
      </c>
      <c r="B13" s="12" t="s">
        <v>1464</v>
      </c>
      <c r="C13" s="12" t="s">
        <v>439</v>
      </c>
    </row>
    <row r="14" spans="1:4">
      <c r="A14" s="1197">
        <v>43591.383032407408</v>
      </c>
      <c r="B14" s="12" t="s">
        <v>758</v>
      </c>
      <c r="C14" s="12" t="s">
        <v>439</v>
      </c>
    </row>
    <row r="15" spans="1:4">
      <c r="A15" s="1197">
        <v>43591.383043981485</v>
      </c>
      <c r="B15" s="12" t="s">
        <v>1464</v>
      </c>
      <c r="C15" s="12" t="s">
        <v>439</v>
      </c>
    </row>
    <row r="16" spans="1:4">
      <c r="A16" s="1197">
        <v>43591.397083333337</v>
      </c>
      <c r="B16" s="12" t="s">
        <v>758</v>
      </c>
      <c r="C16" s="12" t="s">
        <v>439</v>
      </c>
    </row>
    <row r="17" spans="1:3">
      <c r="A17" s="1197">
        <v>43591.397106481483</v>
      </c>
      <c r="B17" s="12" t="s">
        <v>1464</v>
      </c>
      <c r="C17" s="12" t="s">
        <v>439</v>
      </c>
    </row>
    <row r="18" spans="1:3">
      <c r="A18" s="1197">
        <v>43797.672673611109</v>
      </c>
      <c r="B18" s="12" t="s">
        <v>758</v>
      </c>
      <c r="C18" s="12" t="s">
        <v>439</v>
      </c>
    </row>
    <row r="19" spans="1:3">
      <c r="A19" s="1197">
        <v>43797.672685185185</v>
      </c>
      <c r="B19" s="12" t="s">
        <v>2076</v>
      </c>
      <c r="C19" s="12" t="s">
        <v>439</v>
      </c>
    </row>
    <row r="20" spans="1:3" ht="68.400000000000006">
      <c r="A20" s="1197">
        <v>43797.672685185185</v>
      </c>
      <c r="B20" s="12" t="s">
        <v>2077</v>
      </c>
      <c r="C20" s="12" t="s">
        <v>439</v>
      </c>
    </row>
    <row r="21" spans="1:3">
      <c r="A21" s="1197">
        <v>43797.672685185185</v>
      </c>
      <c r="B21" s="12" t="s">
        <v>761</v>
      </c>
      <c r="C21" s="12" t="s">
        <v>439</v>
      </c>
    </row>
    <row r="22" spans="1:3">
      <c r="A22" s="1197">
        <v>43797.672696759262</v>
      </c>
      <c r="B22" s="12" t="s">
        <v>2078</v>
      </c>
      <c r="C22" s="12" t="s">
        <v>2079</v>
      </c>
    </row>
  </sheetData>
  <sheetProtection algorithmName="SHA-512" hashValue="uys7gWAEPCLoeJhMDgk/L4LrpgmatgYBvmrASrbSy9gri9PpyikGW3J2aoH9URgAw7IBFIdMzP2SrOQNvH7mVQ==" saltValue="mW0herWDbeo1PwpJyZG8k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625" defaultRowHeight="13.8"/>
  <cols>
    <col min="1" max="6" width="10.625" style="470" hidden="1" customWidth="1"/>
    <col min="7" max="8" width="9.125" style="476" hidden="1" customWidth="1"/>
    <col min="9" max="9" width="3.75" style="453" customWidth="1"/>
    <col min="10" max="11" width="3.75" style="452" customWidth="1"/>
    <col min="12" max="12" width="12.75" style="446" customWidth="1"/>
    <col min="13" max="13" width="47.375" style="446" customWidth="1"/>
    <col min="14" max="14" width="2.75" style="446" hidden="1" customWidth="1"/>
    <col min="15" max="18" width="23.75" style="446" customWidth="1"/>
    <col min="19" max="19" width="11.75" style="446" customWidth="1"/>
    <col min="20" max="20" width="3.75" style="446" customWidth="1"/>
    <col min="21" max="21" width="11.75" style="446" customWidth="1"/>
    <col min="22" max="22" width="8.625" style="446" hidden="1" customWidth="1"/>
    <col min="23" max="23" width="4.75" style="446" customWidth="1"/>
    <col min="24" max="24" width="115.75" style="446" customWidth="1"/>
    <col min="25" max="25" width="10.625" style="956"/>
    <col min="26" max="29" width="10.625" style="470"/>
    <col min="30" max="246" width="10.625" style="446"/>
    <col min="247" max="254" width="0" style="446" hidden="1" customWidth="1"/>
    <col min="255" max="257" width="3.75" style="446" customWidth="1"/>
    <col min="258" max="258" width="12.75" style="446" customWidth="1"/>
    <col min="259" max="259" width="47.375" style="446" customWidth="1"/>
    <col min="260" max="260" width="0" style="446" hidden="1" customWidth="1"/>
    <col min="261" max="261" width="24.75" style="446" customWidth="1"/>
    <col min="262" max="262" width="14.75" style="446" customWidth="1"/>
    <col min="263" max="264" width="15.75" style="446" customWidth="1"/>
    <col min="265" max="265" width="11.75" style="446" customWidth="1"/>
    <col min="266" max="266" width="6.375" style="446" bestFit="1" customWidth="1"/>
    <col min="267" max="267" width="11.75" style="446" customWidth="1"/>
    <col min="268" max="268" width="0" style="446" hidden="1" customWidth="1"/>
    <col min="269" max="269" width="3.75" style="446" customWidth="1"/>
    <col min="270" max="270" width="11.125" style="446" bestFit="1" customWidth="1"/>
    <col min="271" max="502" width="10.625" style="446"/>
    <col min="503" max="510" width="0" style="446" hidden="1" customWidth="1"/>
    <col min="511" max="513" width="3.75" style="446" customWidth="1"/>
    <col min="514" max="514" width="12.75" style="446" customWidth="1"/>
    <col min="515" max="515" width="47.375" style="446" customWidth="1"/>
    <col min="516" max="516" width="0" style="446" hidden="1" customWidth="1"/>
    <col min="517" max="517" width="24.75" style="446" customWidth="1"/>
    <col min="518" max="518" width="14.75" style="446" customWidth="1"/>
    <col min="519" max="520" width="15.75" style="446" customWidth="1"/>
    <col min="521" max="521" width="11.75" style="446" customWidth="1"/>
    <col min="522" max="522" width="6.375" style="446" bestFit="1" customWidth="1"/>
    <col min="523" max="523" width="11.75" style="446" customWidth="1"/>
    <col min="524" max="524" width="0" style="446" hidden="1" customWidth="1"/>
    <col min="525" max="525" width="3.75" style="446" customWidth="1"/>
    <col min="526" max="526" width="11.125" style="446" bestFit="1" customWidth="1"/>
    <col min="527" max="758" width="10.625" style="446"/>
    <col min="759" max="766" width="0" style="446" hidden="1" customWidth="1"/>
    <col min="767" max="769" width="3.75" style="446" customWidth="1"/>
    <col min="770" max="770" width="12.75" style="446" customWidth="1"/>
    <col min="771" max="771" width="47.375" style="446" customWidth="1"/>
    <col min="772" max="772" width="0" style="446" hidden="1" customWidth="1"/>
    <col min="773" max="773" width="24.75" style="446" customWidth="1"/>
    <col min="774" max="774" width="14.75" style="446" customWidth="1"/>
    <col min="775" max="776" width="15.75" style="446" customWidth="1"/>
    <col min="777" max="777" width="11.75" style="446" customWidth="1"/>
    <col min="778" max="778" width="6.375" style="446" bestFit="1" customWidth="1"/>
    <col min="779" max="779" width="11.75" style="446" customWidth="1"/>
    <col min="780" max="780" width="0" style="446" hidden="1" customWidth="1"/>
    <col min="781" max="781" width="3.75" style="446" customWidth="1"/>
    <col min="782" max="782" width="11.125" style="446" bestFit="1" customWidth="1"/>
    <col min="783" max="1014" width="10.625" style="446"/>
    <col min="1015" max="1022" width="0" style="446" hidden="1" customWidth="1"/>
    <col min="1023" max="1025" width="3.75" style="446" customWidth="1"/>
    <col min="1026" max="1026" width="12.75" style="446" customWidth="1"/>
    <col min="1027" max="1027" width="47.375" style="446" customWidth="1"/>
    <col min="1028" max="1028" width="0" style="446" hidden="1" customWidth="1"/>
    <col min="1029" max="1029" width="24.75" style="446" customWidth="1"/>
    <col min="1030" max="1030" width="14.75" style="446" customWidth="1"/>
    <col min="1031" max="1032" width="15.75" style="446" customWidth="1"/>
    <col min="1033" max="1033" width="11.75" style="446" customWidth="1"/>
    <col min="1034" max="1034" width="6.375" style="446" bestFit="1" customWidth="1"/>
    <col min="1035" max="1035" width="11.75" style="446" customWidth="1"/>
    <col min="1036" max="1036" width="0" style="446" hidden="1" customWidth="1"/>
    <col min="1037" max="1037" width="3.75" style="446" customWidth="1"/>
    <col min="1038" max="1038" width="11.125" style="446" bestFit="1" customWidth="1"/>
    <col min="1039" max="1270" width="10.625" style="446"/>
    <col min="1271" max="1278" width="0" style="446" hidden="1" customWidth="1"/>
    <col min="1279" max="1281" width="3.75" style="446" customWidth="1"/>
    <col min="1282" max="1282" width="12.75" style="446" customWidth="1"/>
    <col min="1283" max="1283" width="47.375" style="446" customWidth="1"/>
    <col min="1284" max="1284" width="0" style="446" hidden="1" customWidth="1"/>
    <col min="1285" max="1285" width="24.75" style="446" customWidth="1"/>
    <col min="1286" max="1286" width="14.75" style="446" customWidth="1"/>
    <col min="1287" max="1288" width="15.75" style="446" customWidth="1"/>
    <col min="1289" max="1289" width="11.75" style="446" customWidth="1"/>
    <col min="1290" max="1290" width="6.375" style="446" bestFit="1" customWidth="1"/>
    <col min="1291" max="1291" width="11.75" style="446" customWidth="1"/>
    <col min="1292" max="1292" width="0" style="446" hidden="1" customWidth="1"/>
    <col min="1293" max="1293" width="3.75" style="446" customWidth="1"/>
    <col min="1294" max="1294" width="11.125" style="446" bestFit="1" customWidth="1"/>
    <col min="1295" max="1526" width="10.625" style="446"/>
    <col min="1527" max="1534" width="0" style="446" hidden="1" customWidth="1"/>
    <col min="1535" max="1537" width="3.75" style="446" customWidth="1"/>
    <col min="1538" max="1538" width="12.75" style="446" customWidth="1"/>
    <col min="1539" max="1539" width="47.375" style="446" customWidth="1"/>
    <col min="1540" max="1540" width="0" style="446" hidden="1" customWidth="1"/>
    <col min="1541" max="1541" width="24.75" style="446" customWidth="1"/>
    <col min="1542" max="1542" width="14.75" style="446" customWidth="1"/>
    <col min="1543" max="1544" width="15.75" style="446" customWidth="1"/>
    <col min="1545" max="1545" width="11.75" style="446" customWidth="1"/>
    <col min="1546" max="1546" width="6.375" style="446" bestFit="1" customWidth="1"/>
    <col min="1547" max="1547" width="11.75" style="446" customWidth="1"/>
    <col min="1548" max="1548" width="0" style="446" hidden="1" customWidth="1"/>
    <col min="1549" max="1549" width="3.75" style="446" customWidth="1"/>
    <col min="1550" max="1550" width="11.125" style="446" bestFit="1" customWidth="1"/>
    <col min="1551" max="1782" width="10.625" style="446"/>
    <col min="1783" max="1790" width="0" style="446" hidden="1" customWidth="1"/>
    <col min="1791" max="1793" width="3.75" style="446" customWidth="1"/>
    <col min="1794" max="1794" width="12.75" style="446" customWidth="1"/>
    <col min="1795" max="1795" width="47.375" style="446" customWidth="1"/>
    <col min="1796" max="1796" width="0" style="446" hidden="1" customWidth="1"/>
    <col min="1797" max="1797" width="24.75" style="446" customWidth="1"/>
    <col min="1798" max="1798" width="14.75" style="446" customWidth="1"/>
    <col min="1799" max="1800" width="15.75" style="446" customWidth="1"/>
    <col min="1801" max="1801" width="11.75" style="446" customWidth="1"/>
    <col min="1802" max="1802" width="6.375" style="446" bestFit="1" customWidth="1"/>
    <col min="1803" max="1803" width="11.75" style="446" customWidth="1"/>
    <col min="1804" max="1804" width="0" style="446" hidden="1" customWidth="1"/>
    <col min="1805" max="1805" width="3.75" style="446" customWidth="1"/>
    <col min="1806" max="1806" width="11.125" style="446" bestFit="1" customWidth="1"/>
    <col min="1807" max="2038" width="10.625" style="446"/>
    <col min="2039" max="2046" width="0" style="446" hidden="1" customWidth="1"/>
    <col min="2047" max="2049" width="3.75" style="446" customWidth="1"/>
    <col min="2050" max="2050" width="12.75" style="446" customWidth="1"/>
    <col min="2051" max="2051" width="47.375" style="446" customWidth="1"/>
    <col min="2052" max="2052" width="0" style="446" hidden="1" customWidth="1"/>
    <col min="2053" max="2053" width="24.75" style="446" customWidth="1"/>
    <col min="2054" max="2054" width="14.75" style="446" customWidth="1"/>
    <col min="2055" max="2056" width="15.75" style="446" customWidth="1"/>
    <col min="2057" max="2057" width="11.75" style="446" customWidth="1"/>
    <col min="2058" max="2058" width="6.375" style="446" bestFit="1" customWidth="1"/>
    <col min="2059" max="2059" width="11.75" style="446" customWidth="1"/>
    <col min="2060" max="2060" width="0" style="446" hidden="1" customWidth="1"/>
    <col min="2061" max="2061" width="3.75" style="446" customWidth="1"/>
    <col min="2062" max="2062" width="11.125" style="446" bestFit="1" customWidth="1"/>
    <col min="2063" max="2294" width="10.625" style="446"/>
    <col min="2295" max="2302" width="0" style="446" hidden="1" customWidth="1"/>
    <col min="2303" max="2305" width="3.75" style="446" customWidth="1"/>
    <col min="2306" max="2306" width="12.75" style="446" customWidth="1"/>
    <col min="2307" max="2307" width="47.375" style="446" customWidth="1"/>
    <col min="2308" max="2308" width="0" style="446" hidden="1" customWidth="1"/>
    <col min="2309" max="2309" width="24.75" style="446" customWidth="1"/>
    <col min="2310" max="2310" width="14.75" style="446" customWidth="1"/>
    <col min="2311" max="2312" width="15.75" style="446" customWidth="1"/>
    <col min="2313" max="2313" width="11.75" style="446" customWidth="1"/>
    <col min="2314" max="2314" width="6.375" style="446" bestFit="1" customWidth="1"/>
    <col min="2315" max="2315" width="11.75" style="446" customWidth="1"/>
    <col min="2316" max="2316" width="0" style="446" hidden="1" customWidth="1"/>
    <col min="2317" max="2317" width="3.75" style="446" customWidth="1"/>
    <col min="2318" max="2318" width="11.125" style="446" bestFit="1" customWidth="1"/>
    <col min="2319" max="2550" width="10.625" style="446"/>
    <col min="2551" max="2558" width="0" style="446" hidden="1" customWidth="1"/>
    <col min="2559" max="2561" width="3.75" style="446" customWidth="1"/>
    <col min="2562" max="2562" width="12.75" style="446" customWidth="1"/>
    <col min="2563" max="2563" width="47.375" style="446" customWidth="1"/>
    <col min="2564" max="2564" width="0" style="446" hidden="1" customWidth="1"/>
    <col min="2565" max="2565" width="24.75" style="446" customWidth="1"/>
    <col min="2566" max="2566" width="14.75" style="446" customWidth="1"/>
    <col min="2567" max="2568" width="15.75" style="446" customWidth="1"/>
    <col min="2569" max="2569" width="11.75" style="446" customWidth="1"/>
    <col min="2570" max="2570" width="6.375" style="446" bestFit="1" customWidth="1"/>
    <col min="2571" max="2571" width="11.75" style="446" customWidth="1"/>
    <col min="2572" max="2572" width="0" style="446" hidden="1" customWidth="1"/>
    <col min="2573" max="2573" width="3.75" style="446" customWidth="1"/>
    <col min="2574" max="2574" width="11.125" style="446" bestFit="1" customWidth="1"/>
    <col min="2575" max="2806" width="10.625" style="446"/>
    <col min="2807" max="2814" width="0" style="446" hidden="1" customWidth="1"/>
    <col min="2815" max="2817" width="3.75" style="446" customWidth="1"/>
    <col min="2818" max="2818" width="12.75" style="446" customWidth="1"/>
    <col min="2819" max="2819" width="47.375" style="446" customWidth="1"/>
    <col min="2820" max="2820" width="0" style="446" hidden="1" customWidth="1"/>
    <col min="2821" max="2821" width="24.75" style="446" customWidth="1"/>
    <col min="2822" max="2822" width="14.75" style="446" customWidth="1"/>
    <col min="2823" max="2824" width="15.75" style="446" customWidth="1"/>
    <col min="2825" max="2825" width="11.75" style="446" customWidth="1"/>
    <col min="2826" max="2826" width="6.375" style="446" bestFit="1" customWidth="1"/>
    <col min="2827" max="2827" width="11.75" style="446" customWidth="1"/>
    <col min="2828" max="2828" width="0" style="446" hidden="1" customWidth="1"/>
    <col min="2829" max="2829" width="3.75" style="446" customWidth="1"/>
    <col min="2830" max="2830" width="11.125" style="446" bestFit="1" customWidth="1"/>
    <col min="2831" max="3062" width="10.625" style="446"/>
    <col min="3063" max="3070" width="0" style="446" hidden="1" customWidth="1"/>
    <col min="3071" max="3073" width="3.75" style="446" customWidth="1"/>
    <col min="3074" max="3074" width="12.75" style="446" customWidth="1"/>
    <col min="3075" max="3075" width="47.375" style="446" customWidth="1"/>
    <col min="3076" max="3076" width="0" style="446" hidden="1" customWidth="1"/>
    <col min="3077" max="3077" width="24.75" style="446" customWidth="1"/>
    <col min="3078" max="3078" width="14.75" style="446" customWidth="1"/>
    <col min="3079" max="3080" width="15.75" style="446" customWidth="1"/>
    <col min="3081" max="3081" width="11.75" style="446" customWidth="1"/>
    <col min="3082" max="3082" width="6.375" style="446" bestFit="1" customWidth="1"/>
    <col min="3083" max="3083" width="11.75" style="446" customWidth="1"/>
    <col min="3084" max="3084" width="0" style="446" hidden="1" customWidth="1"/>
    <col min="3085" max="3085" width="3.75" style="446" customWidth="1"/>
    <col min="3086" max="3086" width="11.125" style="446" bestFit="1" customWidth="1"/>
    <col min="3087" max="3318" width="10.625" style="446"/>
    <col min="3319" max="3326" width="0" style="446" hidden="1" customWidth="1"/>
    <col min="3327" max="3329" width="3.75" style="446" customWidth="1"/>
    <col min="3330" max="3330" width="12.75" style="446" customWidth="1"/>
    <col min="3331" max="3331" width="47.375" style="446" customWidth="1"/>
    <col min="3332" max="3332" width="0" style="446" hidden="1" customWidth="1"/>
    <col min="3333" max="3333" width="24.75" style="446" customWidth="1"/>
    <col min="3334" max="3334" width="14.75" style="446" customWidth="1"/>
    <col min="3335" max="3336" width="15.75" style="446" customWidth="1"/>
    <col min="3337" max="3337" width="11.75" style="446" customWidth="1"/>
    <col min="3338" max="3338" width="6.375" style="446" bestFit="1" customWidth="1"/>
    <col min="3339" max="3339" width="11.75" style="446" customWidth="1"/>
    <col min="3340" max="3340" width="0" style="446" hidden="1" customWidth="1"/>
    <col min="3341" max="3341" width="3.75" style="446" customWidth="1"/>
    <col min="3342" max="3342" width="11.125" style="446" bestFit="1" customWidth="1"/>
    <col min="3343" max="3574" width="10.625" style="446"/>
    <col min="3575" max="3582" width="0" style="446" hidden="1" customWidth="1"/>
    <col min="3583" max="3585" width="3.75" style="446" customWidth="1"/>
    <col min="3586" max="3586" width="12.75" style="446" customWidth="1"/>
    <col min="3587" max="3587" width="47.375" style="446" customWidth="1"/>
    <col min="3588" max="3588" width="0" style="446" hidden="1" customWidth="1"/>
    <col min="3589" max="3589" width="24.75" style="446" customWidth="1"/>
    <col min="3590" max="3590" width="14.75" style="446" customWidth="1"/>
    <col min="3591" max="3592" width="15.75" style="446" customWidth="1"/>
    <col min="3593" max="3593" width="11.75" style="446" customWidth="1"/>
    <col min="3594" max="3594" width="6.375" style="446" bestFit="1" customWidth="1"/>
    <col min="3595" max="3595" width="11.75" style="446" customWidth="1"/>
    <col min="3596" max="3596" width="0" style="446" hidden="1" customWidth="1"/>
    <col min="3597" max="3597" width="3.75" style="446" customWidth="1"/>
    <col min="3598" max="3598" width="11.125" style="446" bestFit="1" customWidth="1"/>
    <col min="3599" max="3830" width="10.625" style="446"/>
    <col min="3831" max="3838" width="0" style="446" hidden="1" customWidth="1"/>
    <col min="3839" max="3841" width="3.75" style="446" customWidth="1"/>
    <col min="3842" max="3842" width="12.75" style="446" customWidth="1"/>
    <col min="3843" max="3843" width="47.375" style="446" customWidth="1"/>
    <col min="3844" max="3844" width="0" style="446" hidden="1" customWidth="1"/>
    <col min="3845" max="3845" width="24.75" style="446" customWidth="1"/>
    <col min="3846" max="3846" width="14.75" style="446" customWidth="1"/>
    <col min="3847" max="3848" width="15.75" style="446" customWidth="1"/>
    <col min="3849" max="3849" width="11.75" style="446" customWidth="1"/>
    <col min="3850" max="3850" width="6.375" style="446" bestFit="1" customWidth="1"/>
    <col min="3851" max="3851" width="11.75" style="446" customWidth="1"/>
    <col min="3852" max="3852" width="0" style="446" hidden="1" customWidth="1"/>
    <col min="3853" max="3853" width="3.75" style="446" customWidth="1"/>
    <col min="3854" max="3854" width="11.125" style="446" bestFit="1" customWidth="1"/>
    <col min="3855" max="4086" width="10.625" style="446"/>
    <col min="4087" max="4094" width="0" style="446" hidden="1" customWidth="1"/>
    <col min="4095" max="4097" width="3.75" style="446" customWidth="1"/>
    <col min="4098" max="4098" width="12.75" style="446" customWidth="1"/>
    <col min="4099" max="4099" width="47.375" style="446" customWidth="1"/>
    <col min="4100" max="4100" width="0" style="446" hidden="1" customWidth="1"/>
    <col min="4101" max="4101" width="24.75" style="446" customWidth="1"/>
    <col min="4102" max="4102" width="14.75" style="446" customWidth="1"/>
    <col min="4103" max="4104" width="15.75" style="446" customWidth="1"/>
    <col min="4105" max="4105" width="11.75" style="446" customWidth="1"/>
    <col min="4106" max="4106" width="6.375" style="446" bestFit="1" customWidth="1"/>
    <col min="4107" max="4107" width="11.75" style="446" customWidth="1"/>
    <col min="4108" max="4108" width="0" style="446" hidden="1" customWidth="1"/>
    <col min="4109" max="4109" width="3.75" style="446" customWidth="1"/>
    <col min="4110" max="4110" width="11.125" style="446" bestFit="1" customWidth="1"/>
    <col min="4111" max="4342" width="10.625" style="446"/>
    <col min="4343" max="4350" width="0" style="446" hidden="1" customWidth="1"/>
    <col min="4351" max="4353" width="3.75" style="446" customWidth="1"/>
    <col min="4354" max="4354" width="12.75" style="446" customWidth="1"/>
    <col min="4355" max="4355" width="47.375" style="446" customWidth="1"/>
    <col min="4356" max="4356" width="0" style="446" hidden="1" customWidth="1"/>
    <col min="4357" max="4357" width="24.75" style="446" customWidth="1"/>
    <col min="4358" max="4358" width="14.75" style="446" customWidth="1"/>
    <col min="4359" max="4360" width="15.75" style="446" customWidth="1"/>
    <col min="4361" max="4361" width="11.75" style="446" customWidth="1"/>
    <col min="4362" max="4362" width="6.375" style="446" bestFit="1" customWidth="1"/>
    <col min="4363" max="4363" width="11.75" style="446" customWidth="1"/>
    <col min="4364" max="4364" width="0" style="446" hidden="1" customWidth="1"/>
    <col min="4365" max="4365" width="3.75" style="446" customWidth="1"/>
    <col min="4366" max="4366" width="11.125" style="446" bestFit="1" customWidth="1"/>
    <col min="4367" max="4598" width="10.625" style="446"/>
    <col min="4599" max="4606" width="0" style="446" hidden="1" customWidth="1"/>
    <col min="4607" max="4609" width="3.75" style="446" customWidth="1"/>
    <col min="4610" max="4610" width="12.75" style="446" customWidth="1"/>
    <col min="4611" max="4611" width="47.375" style="446" customWidth="1"/>
    <col min="4612" max="4612" width="0" style="446" hidden="1" customWidth="1"/>
    <col min="4613" max="4613" width="24.75" style="446" customWidth="1"/>
    <col min="4614" max="4614" width="14.75" style="446" customWidth="1"/>
    <col min="4615" max="4616" width="15.75" style="446" customWidth="1"/>
    <col min="4617" max="4617" width="11.75" style="446" customWidth="1"/>
    <col min="4618" max="4618" width="6.375" style="446" bestFit="1" customWidth="1"/>
    <col min="4619" max="4619" width="11.75" style="446" customWidth="1"/>
    <col min="4620" max="4620" width="0" style="446" hidden="1" customWidth="1"/>
    <col min="4621" max="4621" width="3.75" style="446" customWidth="1"/>
    <col min="4622" max="4622" width="11.125" style="446" bestFit="1" customWidth="1"/>
    <col min="4623" max="4854" width="10.625" style="446"/>
    <col min="4855" max="4862" width="0" style="446" hidden="1" customWidth="1"/>
    <col min="4863" max="4865" width="3.75" style="446" customWidth="1"/>
    <col min="4866" max="4866" width="12.75" style="446" customWidth="1"/>
    <col min="4867" max="4867" width="47.375" style="446" customWidth="1"/>
    <col min="4868" max="4868" width="0" style="446" hidden="1" customWidth="1"/>
    <col min="4869" max="4869" width="24.75" style="446" customWidth="1"/>
    <col min="4870" max="4870" width="14.75" style="446" customWidth="1"/>
    <col min="4871" max="4872" width="15.75" style="446" customWidth="1"/>
    <col min="4873" max="4873" width="11.75" style="446" customWidth="1"/>
    <col min="4874" max="4874" width="6.375" style="446" bestFit="1" customWidth="1"/>
    <col min="4875" max="4875" width="11.75" style="446" customWidth="1"/>
    <col min="4876" max="4876" width="0" style="446" hidden="1" customWidth="1"/>
    <col min="4877" max="4877" width="3.75" style="446" customWidth="1"/>
    <col min="4878" max="4878" width="11.125" style="446" bestFit="1" customWidth="1"/>
    <col min="4879" max="5110" width="10.625" style="446"/>
    <col min="5111" max="5118" width="0" style="446" hidden="1" customWidth="1"/>
    <col min="5119" max="5121" width="3.75" style="446" customWidth="1"/>
    <col min="5122" max="5122" width="12.75" style="446" customWidth="1"/>
    <col min="5123" max="5123" width="47.375" style="446" customWidth="1"/>
    <col min="5124" max="5124" width="0" style="446" hidden="1" customWidth="1"/>
    <col min="5125" max="5125" width="24.75" style="446" customWidth="1"/>
    <col min="5126" max="5126" width="14.75" style="446" customWidth="1"/>
    <col min="5127" max="5128" width="15.75" style="446" customWidth="1"/>
    <col min="5129" max="5129" width="11.75" style="446" customWidth="1"/>
    <col min="5130" max="5130" width="6.375" style="446" bestFit="1" customWidth="1"/>
    <col min="5131" max="5131" width="11.75" style="446" customWidth="1"/>
    <col min="5132" max="5132" width="0" style="446" hidden="1" customWidth="1"/>
    <col min="5133" max="5133" width="3.75" style="446" customWidth="1"/>
    <col min="5134" max="5134" width="11.125" style="446" bestFit="1" customWidth="1"/>
    <col min="5135" max="5366" width="10.625" style="446"/>
    <col min="5367" max="5374" width="0" style="446" hidden="1" customWidth="1"/>
    <col min="5375" max="5377" width="3.75" style="446" customWidth="1"/>
    <col min="5378" max="5378" width="12.75" style="446" customWidth="1"/>
    <col min="5379" max="5379" width="47.375" style="446" customWidth="1"/>
    <col min="5380" max="5380" width="0" style="446" hidden="1" customWidth="1"/>
    <col min="5381" max="5381" width="24.75" style="446" customWidth="1"/>
    <col min="5382" max="5382" width="14.75" style="446" customWidth="1"/>
    <col min="5383" max="5384" width="15.75" style="446" customWidth="1"/>
    <col min="5385" max="5385" width="11.75" style="446" customWidth="1"/>
    <col min="5386" max="5386" width="6.375" style="446" bestFit="1" customWidth="1"/>
    <col min="5387" max="5387" width="11.75" style="446" customWidth="1"/>
    <col min="5388" max="5388" width="0" style="446" hidden="1" customWidth="1"/>
    <col min="5389" max="5389" width="3.75" style="446" customWidth="1"/>
    <col min="5390" max="5390" width="11.125" style="446" bestFit="1" customWidth="1"/>
    <col min="5391" max="5622" width="10.625" style="446"/>
    <col min="5623" max="5630" width="0" style="446" hidden="1" customWidth="1"/>
    <col min="5631" max="5633" width="3.75" style="446" customWidth="1"/>
    <col min="5634" max="5634" width="12.75" style="446" customWidth="1"/>
    <col min="5635" max="5635" width="47.375" style="446" customWidth="1"/>
    <col min="5636" max="5636" width="0" style="446" hidden="1" customWidth="1"/>
    <col min="5637" max="5637" width="24.75" style="446" customWidth="1"/>
    <col min="5638" max="5638" width="14.75" style="446" customWidth="1"/>
    <col min="5639" max="5640" width="15.75" style="446" customWidth="1"/>
    <col min="5641" max="5641" width="11.75" style="446" customWidth="1"/>
    <col min="5642" max="5642" width="6.375" style="446" bestFit="1" customWidth="1"/>
    <col min="5643" max="5643" width="11.75" style="446" customWidth="1"/>
    <col min="5644" max="5644" width="0" style="446" hidden="1" customWidth="1"/>
    <col min="5645" max="5645" width="3.75" style="446" customWidth="1"/>
    <col min="5646" max="5646" width="11.125" style="446" bestFit="1" customWidth="1"/>
    <col min="5647" max="5878" width="10.625" style="446"/>
    <col min="5879" max="5886" width="0" style="446" hidden="1" customWidth="1"/>
    <col min="5887" max="5889" width="3.75" style="446" customWidth="1"/>
    <col min="5890" max="5890" width="12.75" style="446" customWidth="1"/>
    <col min="5891" max="5891" width="47.375" style="446" customWidth="1"/>
    <col min="5892" max="5892" width="0" style="446" hidden="1" customWidth="1"/>
    <col min="5893" max="5893" width="24.75" style="446" customWidth="1"/>
    <col min="5894" max="5894" width="14.75" style="446" customWidth="1"/>
    <col min="5895" max="5896" width="15.75" style="446" customWidth="1"/>
    <col min="5897" max="5897" width="11.75" style="446" customWidth="1"/>
    <col min="5898" max="5898" width="6.375" style="446" bestFit="1" customWidth="1"/>
    <col min="5899" max="5899" width="11.75" style="446" customWidth="1"/>
    <col min="5900" max="5900" width="0" style="446" hidden="1" customWidth="1"/>
    <col min="5901" max="5901" width="3.75" style="446" customWidth="1"/>
    <col min="5902" max="5902" width="11.125" style="446" bestFit="1" customWidth="1"/>
    <col min="5903" max="6134" width="10.625" style="446"/>
    <col min="6135" max="6142" width="0" style="446" hidden="1" customWidth="1"/>
    <col min="6143" max="6145" width="3.75" style="446" customWidth="1"/>
    <col min="6146" max="6146" width="12.75" style="446" customWidth="1"/>
    <col min="6147" max="6147" width="47.375" style="446" customWidth="1"/>
    <col min="6148" max="6148" width="0" style="446" hidden="1" customWidth="1"/>
    <col min="6149" max="6149" width="24.75" style="446" customWidth="1"/>
    <col min="6150" max="6150" width="14.75" style="446" customWidth="1"/>
    <col min="6151" max="6152" width="15.75" style="446" customWidth="1"/>
    <col min="6153" max="6153" width="11.75" style="446" customWidth="1"/>
    <col min="6154" max="6154" width="6.375" style="446" bestFit="1" customWidth="1"/>
    <col min="6155" max="6155" width="11.75" style="446" customWidth="1"/>
    <col min="6156" max="6156" width="0" style="446" hidden="1" customWidth="1"/>
    <col min="6157" max="6157" width="3.75" style="446" customWidth="1"/>
    <col min="6158" max="6158" width="11.125" style="446" bestFit="1" customWidth="1"/>
    <col min="6159" max="6390" width="10.625" style="446"/>
    <col min="6391" max="6398" width="0" style="446" hidden="1" customWidth="1"/>
    <col min="6399" max="6401" width="3.75" style="446" customWidth="1"/>
    <col min="6402" max="6402" width="12.75" style="446" customWidth="1"/>
    <col min="6403" max="6403" width="47.375" style="446" customWidth="1"/>
    <col min="6404" max="6404" width="0" style="446" hidden="1" customWidth="1"/>
    <col min="6405" max="6405" width="24.75" style="446" customWidth="1"/>
    <col min="6406" max="6406" width="14.75" style="446" customWidth="1"/>
    <col min="6407" max="6408" width="15.75" style="446" customWidth="1"/>
    <col min="6409" max="6409" width="11.75" style="446" customWidth="1"/>
    <col min="6410" max="6410" width="6.375" style="446" bestFit="1" customWidth="1"/>
    <col min="6411" max="6411" width="11.75" style="446" customWidth="1"/>
    <col min="6412" max="6412" width="0" style="446" hidden="1" customWidth="1"/>
    <col min="6413" max="6413" width="3.75" style="446" customWidth="1"/>
    <col min="6414" max="6414" width="11.125" style="446" bestFit="1" customWidth="1"/>
    <col min="6415" max="6646" width="10.625" style="446"/>
    <col min="6647" max="6654" width="0" style="446" hidden="1" customWidth="1"/>
    <col min="6655" max="6657" width="3.75" style="446" customWidth="1"/>
    <col min="6658" max="6658" width="12.75" style="446" customWidth="1"/>
    <col min="6659" max="6659" width="47.375" style="446" customWidth="1"/>
    <col min="6660" max="6660" width="0" style="446" hidden="1" customWidth="1"/>
    <col min="6661" max="6661" width="24.75" style="446" customWidth="1"/>
    <col min="6662" max="6662" width="14.75" style="446" customWidth="1"/>
    <col min="6663" max="6664" width="15.75" style="446" customWidth="1"/>
    <col min="6665" max="6665" width="11.75" style="446" customWidth="1"/>
    <col min="6666" max="6666" width="6.375" style="446" bestFit="1" customWidth="1"/>
    <col min="6667" max="6667" width="11.75" style="446" customWidth="1"/>
    <col min="6668" max="6668" width="0" style="446" hidden="1" customWidth="1"/>
    <col min="6669" max="6669" width="3.75" style="446" customWidth="1"/>
    <col min="6670" max="6670" width="11.125" style="446" bestFit="1" customWidth="1"/>
    <col min="6671" max="6902" width="10.625" style="446"/>
    <col min="6903" max="6910" width="0" style="446" hidden="1" customWidth="1"/>
    <col min="6911" max="6913" width="3.75" style="446" customWidth="1"/>
    <col min="6914" max="6914" width="12.75" style="446" customWidth="1"/>
    <col min="6915" max="6915" width="47.375" style="446" customWidth="1"/>
    <col min="6916" max="6916" width="0" style="446" hidden="1" customWidth="1"/>
    <col min="6917" max="6917" width="24.75" style="446" customWidth="1"/>
    <col min="6918" max="6918" width="14.75" style="446" customWidth="1"/>
    <col min="6919" max="6920" width="15.75" style="446" customWidth="1"/>
    <col min="6921" max="6921" width="11.75" style="446" customWidth="1"/>
    <col min="6922" max="6922" width="6.375" style="446" bestFit="1" customWidth="1"/>
    <col min="6923" max="6923" width="11.75" style="446" customWidth="1"/>
    <col min="6924" max="6924" width="0" style="446" hidden="1" customWidth="1"/>
    <col min="6925" max="6925" width="3.75" style="446" customWidth="1"/>
    <col min="6926" max="6926" width="11.125" style="446" bestFit="1" customWidth="1"/>
    <col min="6927" max="7158" width="10.625" style="446"/>
    <col min="7159" max="7166" width="0" style="446" hidden="1" customWidth="1"/>
    <col min="7167" max="7169" width="3.75" style="446" customWidth="1"/>
    <col min="7170" max="7170" width="12.75" style="446" customWidth="1"/>
    <col min="7171" max="7171" width="47.375" style="446" customWidth="1"/>
    <col min="7172" max="7172" width="0" style="446" hidden="1" customWidth="1"/>
    <col min="7173" max="7173" width="24.75" style="446" customWidth="1"/>
    <col min="7174" max="7174" width="14.75" style="446" customWidth="1"/>
    <col min="7175" max="7176" width="15.75" style="446" customWidth="1"/>
    <col min="7177" max="7177" width="11.75" style="446" customWidth="1"/>
    <col min="7178" max="7178" width="6.375" style="446" bestFit="1" customWidth="1"/>
    <col min="7179" max="7179" width="11.75" style="446" customWidth="1"/>
    <col min="7180" max="7180" width="0" style="446" hidden="1" customWidth="1"/>
    <col min="7181" max="7181" width="3.75" style="446" customWidth="1"/>
    <col min="7182" max="7182" width="11.125" style="446" bestFit="1" customWidth="1"/>
    <col min="7183" max="7414" width="10.625" style="446"/>
    <col min="7415" max="7422" width="0" style="446" hidden="1" customWidth="1"/>
    <col min="7423" max="7425" width="3.75" style="446" customWidth="1"/>
    <col min="7426" max="7426" width="12.75" style="446" customWidth="1"/>
    <col min="7427" max="7427" width="47.375" style="446" customWidth="1"/>
    <col min="7428" max="7428" width="0" style="446" hidden="1" customWidth="1"/>
    <col min="7429" max="7429" width="24.75" style="446" customWidth="1"/>
    <col min="7430" max="7430" width="14.75" style="446" customWidth="1"/>
    <col min="7431" max="7432" width="15.75" style="446" customWidth="1"/>
    <col min="7433" max="7433" width="11.75" style="446" customWidth="1"/>
    <col min="7434" max="7434" width="6.375" style="446" bestFit="1" customWidth="1"/>
    <col min="7435" max="7435" width="11.75" style="446" customWidth="1"/>
    <col min="7436" max="7436" width="0" style="446" hidden="1" customWidth="1"/>
    <col min="7437" max="7437" width="3.75" style="446" customWidth="1"/>
    <col min="7438" max="7438" width="11.125" style="446" bestFit="1" customWidth="1"/>
    <col min="7439" max="7670" width="10.625" style="446"/>
    <col min="7671" max="7678" width="0" style="446" hidden="1" customWidth="1"/>
    <col min="7679" max="7681" width="3.75" style="446" customWidth="1"/>
    <col min="7682" max="7682" width="12.75" style="446" customWidth="1"/>
    <col min="7683" max="7683" width="47.375" style="446" customWidth="1"/>
    <col min="7684" max="7684" width="0" style="446" hidden="1" customWidth="1"/>
    <col min="7685" max="7685" width="24.75" style="446" customWidth="1"/>
    <col min="7686" max="7686" width="14.75" style="446" customWidth="1"/>
    <col min="7687" max="7688" width="15.75" style="446" customWidth="1"/>
    <col min="7689" max="7689" width="11.75" style="446" customWidth="1"/>
    <col min="7690" max="7690" width="6.375" style="446" bestFit="1" customWidth="1"/>
    <col min="7691" max="7691" width="11.75" style="446" customWidth="1"/>
    <col min="7692" max="7692" width="0" style="446" hidden="1" customWidth="1"/>
    <col min="7693" max="7693" width="3.75" style="446" customWidth="1"/>
    <col min="7694" max="7694" width="11.125" style="446" bestFit="1" customWidth="1"/>
    <col min="7695" max="7926" width="10.625" style="446"/>
    <col min="7927" max="7934" width="0" style="446" hidden="1" customWidth="1"/>
    <col min="7935" max="7937" width="3.75" style="446" customWidth="1"/>
    <col min="7938" max="7938" width="12.75" style="446" customWidth="1"/>
    <col min="7939" max="7939" width="47.375" style="446" customWidth="1"/>
    <col min="7940" max="7940" width="0" style="446" hidden="1" customWidth="1"/>
    <col min="7941" max="7941" width="24.75" style="446" customWidth="1"/>
    <col min="7942" max="7942" width="14.75" style="446" customWidth="1"/>
    <col min="7943" max="7944" width="15.75" style="446" customWidth="1"/>
    <col min="7945" max="7945" width="11.75" style="446" customWidth="1"/>
    <col min="7946" max="7946" width="6.375" style="446" bestFit="1" customWidth="1"/>
    <col min="7947" max="7947" width="11.75" style="446" customWidth="1"/>
    <col min="7948" max="7948" width="0" style="446" hidden="1" customWidth="1"/>
    <col min="7949" max="7949" width="3.75" style="446" customWidth="1"/>
    <col min="7950" max="7950" width="11.125" style="446" bestFit="1" customWidth="1"/>
    <col min="7951" max="8182" width="10.625" style="446"/>
    <col min="8183" max="8190" width="0" style="446" hidden="1" customWidth="1"/>
    <col min="8191" max="8193" width="3.75" style="446" customWidth="1"/>
    <col min="8194" max="8194" width="12.75" style="446" customWidth="1"/>
    <col min="8195" max="8195" width="47.375" style="446" customWidth="1"/>
    <col min="8196" max="8196" width="0" style="446" hidden="1" customWidth="1"/>
    <col min="8197" max="8197" width="24.75" style="446" customWidth="1"/>
    <col min="8198" max="8198" width="14.75" style="446" customWidth="1"/>
    <col min="8199" max="8200" width="15.75" style="446" customWidth="1"/>
    <col min="8201" max="8201" width="11.75" style="446" customWidth="1"/>
    <col min="8202" max="8202" width="6.375" style="446" bestFit="1" customWidth="1"/>
    <col min="8203" max="8203" width="11.75" style="446" customWidth="1"/>
    <col min="8204" max="8204" width="0" style="446" hidden="1" customWidth="1"/>
    <col min="8205" max="8205" width="3.75" style="446" customWidth="1"/>
    <col min="8206" max="8206" width="11.125" style="446" bestFit="1" customWidth="1"/>
    <col min="8207" max="8438" width="10.625" style="446"/>
    <col min="8439" max="8446" width="0" style="446" hidden="1" customWidth="1"/>
    <col min="8447" max="8449" width="3.75" style="446" customWidth="1"/>
    <col min="8450" max="8450" width="12.75" style="446" customWidth="1"/>
    <col min="8451" max="8451" width="47.375" style="446" customWidth="1"/>
    <col min="8452" max="8452" width="0" style="446" hidden="1" customWidth="1"/>
    <col min="8453" max="8453" width="24.75" style="446" customWidth="1"/>
    <col min="8454" max="8454" width="14.75" style="446" customWidth="1"/>
    <col min="8455" max="8456" width="15.75" style="446" customWidth="1"/>
    <col min="8457" max="8457" width="11.75" style="446" customWidth="1"/>
    <col min="8458" max="8458" width="6.375" style="446" bestFit="1" customWidth="1"/>
    <col min="8459" max="8459" width="11.75" style="446" customWidth="1"/>
    <col min="8460" max="8460" width="0" style="446" hidden="1" customWidth="1"/>
    <col min="8461" max="8461" width="3.75" style="446" customWidth="1"/>
    <col min="8462" max="8462" width="11.125" style="446" bestFit="1" customWidth="1"/>
    <col min="8463" max="8694" width="10.625" style="446"/>
    <col min="8695" max="8702" width="0" style="446" hidden="1" customWidth="1"/>
    <col min="8703" max="8705" width="3.75" style="446" customWidth="1"/>
    <col min="8706" max="8706" width="12.75" style="446" customWidth="1"/>
    <col min="8707" max="8707" width="47.375" style="446" customWidth="1"/>
    <col min="8708" max="8708" width="0" style="446" hidden="1" customWidth="1"/>
    <col min="8709" max="8709" width="24.75" style="446" customWidth="1"/>
    <col min="8710" max="8710" width="14.75" style="446" customWidth="1"/>
    <col min="8711" max="8712" width="15.75" style="446" customWidth="1"/>
    <col min="8713" max="8713" width="11.75" style="446" customWidth="1"/>
    <col min="8714" max="8714" width="6.375" style="446" bestFit="1" customWidth="1"/>
    <col min="8715" max="8715" width="11.75" style="446" customWidth="1"/>
    <col min="8716" max="8716" width="0" style="446" hidden="1" customWidth="1"/>
    <col min="8717" max="8717" width="3.75" style="446" customWidth="1"/>
    <col min="8718" max="8718" width="11.125" style="446" bestFit="1" customWidth="1"/>
    <col min="8719" max="8950" width="10.625" style="446"/>
    <col min="8951" max="8958" width="0" style="446" hidden="1" customWidth="1"/>
    <col min="8959" max="8961" width="3.75" style="446" customWidth="1"/>
    <col min="8962" max="8962" width="12.75" style="446" customWidth="1"/>
    <col min="8963" max="8963" width="47.375" style="446" customWidth="1"/>
    <col min="8964" max="8964" width="0" style="446" hidden="1" customWidth="1"/>
    <col min="8965" max="8965" width="24.75" style="446" customWidth="1"/>
    <col min="8966" max="8966" width="14.75" style="446" customWidth="1"/>
    <col min="8967" max="8968" width="15.75" style="446" customWidth="1"/>
    <col min="8969" max="8969" width="11.75" style="446" customWidth="1"/>
    <col min="8970" max="8970" width="6.375" style="446" bestFit="1" customWidth="1"/>
    <col min="8971" max="8971" width="11.75" style="446" customWidth="1"/>
    <col min="8972" max="8972" width="0" style="446" hidden="1" customWidth="1"/>
    <col min="8973" max="8973" width="3.75" style="446" customWidth="1"/>
    <col min="8974" max="8974" width="11.125" style="446" bestFit="1" customWidth="1"/>
    <col min="8975" max="9206" width="10.625" style="446"/>
    <col min="9207" max="9214" width="0" style="446" hidden="1" customWidth="1"/>
    <col min="9215" max="9217" width="3.75" style="446" customWidth="1"/>
    <col min="9218" max="9218" width="12.75" style="446" customWidth="1"/>
    <col min="9219" max="9219" width="47.375" style="446" customWidth="1"/>
    <col min="9220" max="9220" width="0" style="446" hidden="1" customWidth="1"/>
    <col min="9221" max="9221" width="24.75" style="446" customWidth="1"/>
    <col min="9222" max="9222" width="14.75" style="446" customWidth="1"/>
    <col min="9223" max="9224" width="15.75" style="446" customWidth="1"/>
    <col min="9225" max="9225" width="11.75" style="446" customWidth="1"/>
    <col min="9226" max="9226" width="6.375" style="446" bestFit="1" customWidth="1"/>
    <col min="9227" max="9227" width="11.75" style="446" customWidth="1"/>
    <col min="9228" max="9228" width="0" style="446" hidden="1" customWidth="1"/>
    <col min="9229" max="9229" width="3.75" style="446" customWidth="1"/>
    <col min="9230" max="9230" width="11.125" style="446" bestFit="1" customWidth="1"/>
    <col min="9231" max="9462" width="10.625" style="446"/>
    <col min="9463" max="9470" width="0" style="446" hidden="1" customWidth="1"/>
    <col min="9471" max="9473" width="3.75" style="446" customWidth="1"/>
    <col min="9474" max="9474" width="12.75" style="446" customWidth="1"/>
    <col min="9475" max="9475" width="47.375" style="446" customWidth="1"/>
    <col min="9476" max="9476" width="0" style="446" hidden="1" customWidth="1"/>
    <col min="9477" max="9477" width="24.75" style="446" customWidth="1"/>
    <col min="9478" max="9478" width="14.75" style="446" customWidth="1"/>
    <col min="9479" max="9480" width="15.75" style="446" customWidth="1"/>
    <col min="9481" max="9481" width="11.75" style="446" customWidth="1"/>
    <col min="9482" max="9482" width="6.375" style="446" bestFit="1" customWidth="1"/>
    <col min="9483" max="9483" width="11.75" style="446" customWidth="1"/>
    <col min="9484" max="9484" width="0" style="446" hidden="1" customWidth="1"/>
    <col min="9485" max="9485" width="3.75" style="446" customWidth="1"/>
    <col min="9486" max="9486" width="11.125" style="446" bestFit="1" customWidth="1"/>
    <col min="9487" max="9718" width="10.625" style="446"/>
    <col min="9719" max="9726" width="0" style="446" hidden="1" customWidth="1"/>
    <col min="9727" max="9729" width="3.75" style="446" customWidth="1"/>
    <col min="9730" max="9730" width="12.75" style="446" customWidth="1"/>
    <col min="9731" max="9731" width="47.375" style="446" customWidth="1"/>
    <col min="9732" max="9732" width="0" style="446" hidden="1" customWidth="1"/>
    <col min="9733" max="9733" width="24.75" style="446" customWidth="1"/>
    <col min="9734" max="9734" width="14.75" style="446" customWidth="1"/>
    <col min="9735" max="9736" width="15.75" style="446" customWidth="1"/>
    <col min="9737" max="9737" width="11.75" style="446" customWidth="1"/>
    <col min="9738" max="9738" width="6.375" style="446" bestFit="1" customWidth="1"/>
    <col min="9739" max="9739" width="11.75" style="446" customWidth="1"/>
    <col min="9740" max="9740" width="0" style="446" hidden="1" customWidth="1"/>
    <col min="9741" max="9741" width="3.75" style="446" customWidth="1"/>
    <col min="9742" max="9742" width="11.125" style="446" bestFit="1" customWidth="1"/>
    <col min="9743" max="9974" width="10.625" style="446"/>
    <col min="9975" max="9982" width="0" style="446" hidden="1" customWidth="1"/>
    <col min="9983" max="9985" width="3.75" style="446" customWidth="1"/>
    <col min="9986" max="9986" width="12.75" style="446" customWidth="1"/>
    <col min="9987" max="9987" width="47.375" style="446" customWidth="1"/>
    <col min="9988" max="9988" width="0" style="446" hidden="1" customWidth="1"/>
    <col min="9989" max="9989" width="24.75" style="446" customWidth="1"/>
    <col min="9990" max="9990" width="14.75" style="446" customWidth="1"/>
    <col min="9991" max="9992" width="15.75" style="446" customWidth="1"/>
    <col min="9993" max="9993" width="11.75" style="446" customWidth="1"/>
    <col min="9994" max="9994" width="6.375" style="446" bestFit="1" customWidth="1"/>
    <col min="9995" max="9995" width="11.75" style="446" customWidth="1"/>
    <col min="9996" max="9996" width="0" style="446" hidden="1" customWidth="1"/>
    <col min="9997" max="9997" width="3.75" style="446" customWidth="1"/>
    <col min="9998" max="9998" width="11.125" style="446" bestFit="1" customWidth="1"/>
    <col min="9999" max="10230" width="10.625" style="446"/>
    <col min="10231" max="10238" width="0" style="446" hidden="1" customWidth="1"/>
    <col min="10239" max="10241" width="3.75" style="446" customWidth="1"/>
    <col min="10242" max="10242" width="12.75" style="446" customWidth="1"/>
    <col min="10243" max="10243" width="47.375" style="446" customWidth="1"/>
    <col min="10244" max="10244" width="0" style="446" hidden="1" customWidth="1"/>
    <col min="10245" max="10245" width="24.75" style="446" customWidth="1"/>
    <col min="10246" max="10246" width="14.75" style="446" customWidth="1"/>
    <col min="10247" max="10248" width="15.75" style="446" customWidth="1"/>
    <col min="10249" max="10249" width="11.75" style="446" customWidth="1"/>
    <col min="10250" max="10250" width="6.375" style="446" bestFit="1" customWidth="1"/>
    <col min="10251" max="10251" width="11.75" style="446" customWidth="1"/>
    <col min="10252" max="10252" width="0" style="446" hidden="1" customWidth="1"/>
    <col min="10253" max="10253" width="3.75" style="446" customWidth="1"/>
    <col min="10254" max="10254" width="11.125" style="446" bestFit="1" customWidth="1"/>
    <col min="10255" max="10486" width="10.625" style="446"/>
    <col min="10487" max="10494" width="0" style="446" hidden="1" customWidth="1"/>
    <col min="10495" max="10497" width="3.75" style="446" customWidth="1"/>
    <col min="10498" max="10498" width="12.75" style="446" customWidth="1"/>
    <col min="10499" max="10499" width="47.375" style="446" customWidth="1"/>
    <col min="10500" max="10500" width="0" style="446" hidden="1" customWidth="1"/>
    <col min="10501" max="10501" width="24.75" style="446" customWidth="1"/>
    <col min="10502" max="10502" width="14.75" style="446" customWidth="1"/>
    <col min="10503" max="10504" width="15.75" style="446" customWidth="1"/>
    <col min="10505" max="10505" width="11.75" style="446" customWidth="1"/>
    <col min="10506" max="10506" width="6.375" style="446" bestFit="1" customWidth="1"/>
    <col min="10507" max="10507" width="11.75" style="446" customWidth="1"/>
    <col min="10508" max="10508" width="0" style="446" hidden="1" customWidth="1"/>
    <col min="10509" max="10509" width="3.75" style="446" customWidth="1"/>
    <col min="10510" max="10510" width="11.125" style="446" bestFit="1" customWidth="1"/>
    <col min="10511" max="10742" width="10.625" style="446"/>
    <col min="10743" max="10750" width="0" style="446" hidden="1" customWidth="1"/>
    <col min="10751" max="10753" width="3.75" style="446" customWidth="1"/>
    <col min="10754" max="10754" width="12.75" style="446" customWidth="1"/>
    <col min="10755" max="10755" width="47.375" style="446" customWidth="1"/>
    <col min="10756" max="10756" width="0" style="446" hidden="1" customWidth="1"/>
    <col min="10757" max="10757" width="24.75" style="446" customWidth="1"/>
    <col min="10758" max="10758" width="14.75" style="446" customWidth="1"/>
    <col min="10759" max="10760" width="15.75" style="446" customWidth="1"/>
    <col min="10761" max="10761" width="11.75" style="446" customWidth="1"/>
    <col min="10762" max="10762" width="6.375" style="446" bestFit="1" customWidth="1"/>
    <col min="10763" max="10763" width="11.75" style="446" customWidth="1"/>
    <col min="10764" max="10764" width="0" style="446" hidden="1" customWidth="1"/>
    <col min="10765" max="10765" width="3.75" style="446" customWidth="1"/>
    <col min="10766" max="10766" width="11.125" style="446" bestFit="1" customWidth="1"/>
    <col min="10767" max="10998" width="10.625" style="446"/>
    <col min="10999" max="11006" width="0" style="446" hidden="1" customWidth="1"/>
    <col min="11007" max="11009" width="3.75" style="446" customWidth="1"/>
    <col min="11010" max="11010" width="12.75" style="446" customWidth="1"/>
    <col min="11011" max="11011" width="47.375" style="446" customWidth="1"/>
    <col min="11012" max="11012" width="0" style="446" hidden="1" customWidth="1"/>
    <col min="11013" max="11013" width="24.75" style="446" customWidth="1"/>
    <col min="11014" max="11014" width="14.75" style="446" customWidth="1"/>
    <col min="11015" max="11016" width="15.75" style="446" customWidth="1"/>
    <col min="11017" max="11017" width="11.75" style="446" customWidth="1"/>
    <col min="11018" max="11018" width="6.375" style="446" bestFit="1" customWidth="1"/>
    <col min="11019" max="11019" width="11.75" style="446" customWidth="1"/>
    <col min="11020" max="11020" width="0" style="446" hidden="1" customWidth="1"/>
    <col min="11021" max="11021" width="3.75" style="446" customWidth="1"/>
    <col min="11022" max="11022" width="11.125" style="446" bestFit="1" customWidth="1"/>
    <col min="11023" max="11254" width="10.625" style="446"/>
    <col min="11255" max="11262" width="0" style="446" hidden="1" customWidth="1"/>
    <col min="11263" max="11265" width="3.75" style="446" customWidth="1"/>
    <col min="11266" max="11266" width="12.75" style="446" customWidth="1"/>
    <col min="11267" max="11267" width="47.375" style="446" customWidth="1"/>
    <col min="11268" max="11268" width="0" style="446" hidden="1" customWidth="1"/>
    <col min="11269" max="11269" width="24.75" style="446" customWidth="1"/>
    <col min="11270" max="11270" width="14.75" style="446" customWidth="1"/>
    <col min="11271" max="11272" width="15.75" style="446" customWidth="1"/>
    <col min="11273" max="11273" width="11.75" style="446" customWidth="1"/>
    <col min="11274" max="11274" width="6.375" style="446" bestFit="1" customWidth="1"/>
    <col min="11275" max="11275" width="11.75" style="446" customWidth="1"/>
    <col min="11276" max="11276" width="0" style="446" hidden="1" customWidth="1"/>
    <col min="11277" max="11277" width="3.75" style="446" customWidth="1"/>
    <col min="11278" max="11278" width="11.125" style="446" bestFit="1" customWidth="1"/>
    <col min="11279" max="11510" width="10.625" style="446"/>
    <col min="11511" max="11518" width="0" style="446" hidden="1" customWidth="1"/>
    <col min="11519" max="11521" width="3.75" style="446" customWidth="1"/>
    <col min="11522" max="11522" width="12.75" style="446" customWidth="1"/>
    <col min="11523" max="11523" width="47.375" style="446" customWidth="1"/>
    <col min="11524" max="11524" width="0" style="446" hidden="1" customWidth="1"/>
    <col min="11525" max="11525" width="24.75" style="446" customWidth="1"/>
    <col min="11526" max="11526" width="14.75" style="446" customWidth="1"/>
    <col min="11527" max="11528" width="15.75" style="446" customWidth="1"/>
    <col min="11529" max="11529" width="11.75" style="446" customWidth="1"/>
    <col min="11530" max="11530" width="6.375" style="446" bestFit="1" customWidth="1"/>
    <col min="11531" max="11531" width="11.75" style="446" customWidth="1"/>
    <col min="11532" max="11532" width="0" style="446" hidden="1" customWidth="1"/>
    <col min="11533" max="11533" width="3.75" style="446" customWidth="1"/>
    <col min="11534" max="11534" width="11.125" style="446" bestFit="1" customWidth="1"/>
    <col min="11535" max="11766" width="10.625" style="446"/>
    <col min="11767" max="11774" width="0" style="446" hidden="1" customWidth="1"/>
    <col min="11775" max="11777" width="3.75" style="446" customWidth="1"/>
    <col min="11778" max="11778" width="12.75" style="446" customWidth="1"/>
    <col min="11779" max="11779" width="47.375" style="446" customWidth="1"/>
    <col min="11780" max="11780" width="0" style="446" hidden="1" customWidth="1"/>
    <col min="11781" max="11781" width="24.75" style="446" customWidth="1"/>
    <col min="11782" max="11782" width="14.75" style="446" customWidth="1"/>
    <col min="11783" max="11784" width="15.75" style="446" customWidth="1"/>
    <col min="11785" max="11785" width="11.75" style="446" customWidth="1"/>
    <col min="11786" max="11786" width="6.375" style="446" bestFit="1" customWidth="1"/>
    <col min="11787" max="11787" width="11.75" style="446" customWidth="1"/>
    <col min="11788" max="11788" width="0" style="446" hidden="1" customWidth="1"/>
    <col min="11789" max="11789" width="3.75" style="446" customWidth="1"/>
    <col min="11790" max="11790" width="11.125" style="446" bestFit="1" customWidth="1"/>
    <col min="11791" max="12022" width="10.625" style="446"/>
    <col min="12023" max="12030" width="0" style="446" hidden="1" customWidth="1"/>
    <col min="12031" max="12033" width="3.75" style="446" customWidth="1"/>
    <col min="12034" max="12034" width="12.75" style="446" customWidth="1"/>
    <col min="12035" max="12035" width="47.375" style="446" customWidth="1"/>
    <col min="12036" max="12036" width="0" style="446" hidden="1" customWidth="1"/>
    <col min="12037" max="12037" width="24.75" style="446" customWidth="1"/>
    <col min="12038" max="12038" width="14.75" style="446" customWidth="1"/>
    <col min="12039" max="12040" width="15.75" style="446" customWidth="1"/>
    <col min="12041" max="12041" width="11.75" style="446" customWidth="1"/>
    <col min="12042" max="12042" width="6.375" style="446" bestFit="1" customWidth="1"/>
    <col min="12043" max="12043" width="11.75" style="446" customWidth="1"/>
    <col min="12044" max="12044" width="0" style="446" hidden="1" customWidth="1"/>
    <col min="12045" max="12045" width="3.75" style="446" customWidth="1"/>
    <col min="12046" max="12046" width="11.125" style="446" bestFit="1" customWidth="1"/>
    <col min="12047" max="12278" width="10.625" style="446"/>
    <col min="12279" max="12286" width="0" style="446" hidden="1" customWidth="1"/>
    <col min="12287" max="12289" width="3.75" style="446" customWidth="1"/>
    <col min="12290" max="12290" width="12.75" style="446" customWidth="1"/>
    <col min="12291" max="12291" width="47.375" style="446" customWidth="1"/>
    <col min="12292" max="12292" width="0" style="446" hidden="1" customWidth="1"/>
    <col min="12293" max="12293" width="24.75" style="446" customWidth="1"/>
    <col min="12294" max="12294" width="14.75" style="446" customWidth="1"/>
    <col min="12295" max="12296" width="15.75" style="446" customWidth="1"/>
    <col min="12297" max="12297" width="11.75" style="446" customWidth="1"/>
    <col min="12298" max="12298" width="6.375" style="446" bestFit="1" customWidth="1"/>
    <col min="12299" max="12299" width="11.75" style="446" customWidth="1"/>
    <col min="12300" max="12300" width="0" style="446" hidden="1" customWidth="1"/>
    <col min="12301" max="12301" width="3.75" style="446" customWidth="1"/>
    <col min="12302" max="12302" width="11.125" style="446" bestFit="1" customWidth="1"/>
    <col min="12303" max="12534" width="10.625" style="446"/>
    <col min="12535" max="12542" width="0" style="446" hidden="1" customWidth="1"/>
    <col min="12543" max="12545" width="3.75" style="446" customWidth="1"/>
    <col min="12546" max="12546" width="12.75" style="446" customWidth="1"/>
    <col min="12547" max="12547" width="47.375" style="446" customWidth="1"/>
    <col min="12548" max="12548" width="0" style="446" hidden="1" customWidth="1"/>
    <col min="12549" max="12549" width="24.75" style="446" customWidth="1"/>
    <col min="12550" max="12550" width="14.75" style="446" customWidth="1"/>
    <col min="12551" max="12552" width="15.75" style="446" customWidth="1"/>
    <col min="12553" max="12553" width="11.75" style="446" customWidth="1"/>
    <col min="12554" max="12554" width="6.375" style="446" bestFit="1" customWidth="1"/>
    <col min="12555" max="12555" width="11.75" style="446" customWidth="1"/>
    <col min="12556" max="12556" width="0" style="446" hidden="1" customWidth="1"/>
    <col min="12557" max="12557" width="3.75" style="446" customWidth="1"/>
    <col min="12558" max="12558" width="11.125" style="446" bestFit="1" customWidth="1"/>
    <col min="12559" max="12790" width="10.625" style="446"/>
    <col min="12791" max="12798" width="0" style="446" hidden="1" customWidth="1"/>
    <col min="12799" max="12801" width="3.75" style="446" customWidth="1"/>
    <col min="12802" max="12802" width="12.75" style="446" customWidth="1"/>
    <col min="12803" max="12803" width="47.375" style="446" customWidth="1"/>
    <col min="12804" max="12804" width="0" style="446" hidden="1" customWidth="1"/>
    <col min="12805" max="12805" width="24.75" style="446" customWidth="1"/>
    <col min="12806" max="12806" width="14.75" style="446" customWidth="1"/>
    <col min="12807" max="12808" width="15.75" style="446" customWidth="1"/>
    <col min="12809" max="12809" width="11.75" style="446" customWidth="1"/>
    <col min="12810" max="12810" width="6.375" style="446" bestFit="1" customWidth="1"/>
    <col min="12811" max="12811" width="11.75" style="446" customWidth="1"/>
    <col min="12812" max="12812" width="0" style="446" hidden="1" customWidth="1"/>
    <col min="12813" max="12813" width="3.75" style="446" customWidth="1"/>
    <col min="12814" max="12814" width="11.125" style="446" bestFit="1" customWidth="1"/>
    <col min="12815" max="13046" width="10.625" style="446"/>
    <col min="13047" max="13054" width="0" style="446" hidden="1" customWidth="1"/>
    <col min="13055" max="13057" width="3.75" style="446" customWidth="1"/>
    <col min="13058" max="13058" width="12.75" style="446" customWidth="1"/>
    <col min="13059" max="13059" width="47.375" style="446" customWidth="1"/>
    <col min="13060" max="13060" width="0" style="446" hidden="1" customWidth="1"/>
    <col min="13061" max="13061" width="24.75" style="446" customWidth="1"/>
    <col min="13062" max="13062" width="14.75" style="446" customWidth="1"/>
    <col min="13063" max="13064" width="15.75" style="446" customWidth="1"/>
    <col min="13065" max="13065" width="11.75" style="446" customWidth="1"/>
    <col min="13066" max="13066" width="6.375" style="446" bestFit="1" customWidth="1"/>
    <col min="13067" max="13067" width="11.75" style="446" customWidth="1"/>
    <col min="13068" max="13068" width="0" style="446" hidden="1" customWidth="1"/>
    <col min="13069" max="13069" width="3.75" style="446" customWidth="1"/>
    <col min="13070" max="13070" width="11.125" style="446" bestFit="1" customWidth="1"/>
    <col min="13071" max="13302" width="10.625" style="446"/>
    <col min="13303" max="13310" width="0" style="446" hidden="1" customWidth="1"/>
    <col min="13311" max="13313" width="3.75" style="446" customWidth="1"/>
    <col min="13314" max="13314" width="12.75" style="446" customWidth="1"/>
    <col min="13315" max="13315" width="47.375" style="446" customWidth="1"/>
    <col min="13316" max="13316" width="0" style="446" hidden="1" customWidth="1"/>
    <col min="13317" max="13317" width="24.75" style="446" customWidth="1"/>
    <col min="13318" max="13318" width="14.75" style="446" customWidth="1"/>
    <col min="13319" max="13320" width="15.75" style="446" customWidth="1"/>
    <col min="13321" max="13321" width="11.75" style="446" customWidth="1"/>
    <col min="13322" max="13322" width="6.375" style="446" bestFit="1" customWidth="1"/>
    <col min="13323" max="13323" width="11.75" style="446" customWidth="1"/>
    <col min="13324" max="13324" width="0" style="446" hidden="1" customWidth="1"/>
    <col min="13325" max="13325" width="3.75" style="446" customWidth="1"/>
    <col min="13326" max="13326" width="11.125" style="446" bestFit="1" customWidth="1"/>
    <col min="13327" max="13558" width="10.625" style="446"/>
    <col min="13559" max="13566" width="0" style="446" hidden="1" customWidth="1"/>
    <col min="13567" max="13569" width="3.75" style="446" customWidth="1"/>
    <col min="13570" max="13570" width="12.75" style="446" customWidth="1"/>
    <col min="13571" max="13571" width="47.375" style="446" customWidth="1"/>
    <col min="13572" max="13572" width="0" style="446" hidden="1" customWidth="1"/>
    <col min="13573" max="13573" width="24.75" style="446" customWidth="1"/>
    <col min="13574" max="13574" width="14.75" style="446" customWidth="1"/>
    <col min="13575" max="13576" width="15.75" style="446" customWidth="1"/>
    <col min="13577" max="13577" width="11.75" style="446" customWidth="1"/>
    <col min="13578" max="13578" width="6.375" style="446" bestFit="1" customWidth="1"/>
    <col min="13579" max="13579" width="11.75" style="446" customWidth="1"/>
    <col min="13580" max="13580" width="0" style="446" hidden="1" customWidth="1"/>
    <col min="13581" max="13581" width="3.75" style="446" customWidth="1"/>
    <col min="13582" max="13582" width="11.125" style="446" bestFit="1" customWidth="1"/>
    <col min="13583" max="13814" width="10.625" style="446"/>
    <col min="13815" max="13822" width="0" style="446" hidden="1" customWidth="1"/>
    <col min="13823" max="13825" width="3.75" style="446" customWidth="1"/>
    <col min="13826" max="13826" width="12.75" style="446" customWidth="1"/>
    <col min="13827" max="13827" width="47.375" style="446" customWidth="1"/>
    <col min="13828" max="13828" width="0" style="446" hidden="1" customWidth="1"/>
    <col min="13829" max="13829" width="24.75" style="446" customWidth="1"/>
    <col min="13830" max="13830" width="14.75" style="446" customWidth="1"/>
    <col min="13831" max="13832" width="15.75" style="446" customWidth="1"/>
    <col min="13833" max="13833" width="11.75" style="446" customWidth="1"/>
    <col min="13834" max="13834" width="6.375" style="446" bestFit="1" customWidth="1"/>
    <col min="13835" max="13835" width="11.75" style="446" customWidth="1"/>
    <col min="13836" max="13836" width="0" style="446" hidden="1" customWidth="1"/>
    <col min="13837" max="13837" width="3.75" style="446" customWidth="1"/>
    <col min="13838" max="13838" width="11.125" style="446" bestFit="1" customWidth="1"/>
    <col min="13839" max="14070" width="10.625" style="446"/>
    <col min="14071" max="14078" width="0" style="446" hidden="1" customWidth="1"/>
    <col min="14079" max="14081" width="3.75" style="446" customWidth="1"/>
    <col min="14082" max="14082" width="12.75" style="446" customWidth="1"/>
    <col min="14083" max="14083" width="47.375" style="446" customWidth="1"/>
    <col min="14084" max="14084" width="0" style="446" hidden="1" customWidth="1"/>
    <col min="14085" max="14085" width="24.75" style="446" customWidth="1"/>
    <col min="14086" max="14086" width="14.75" style="446" customWidth="1"/>
    <col min="14087" max="14088" width="15.75" style="446" customWidth="1"/>
    <col min="14089" max="14089" width="11.75" style="446" customWidth="1"/>
    <col min="14090" max="14090" width="6.375" style="446" bestFit="1" customWidth="1"/>
    <col min="14091" max="14091" width="11.75" style="446" customWidth="1"/>
    <col min="14092" max="14092" width="0" style="446" hidden="1" customWidth="1"/>
    <col min="14093" max="14093" width="3.75" style="446" customWidth="1"/>
    <col min="14094" max="14094" width="11.125" style="446" bestFit="1" customWidth="1"/>
    <col min="14095" max="14326" width="10.625" style="446"/>
    <col min="14327" max="14334" width="0" style="446" hidden="1" customWidth="1"/>
    <col min="14335" max="14337" width="3.75" style="446" customWidth="1"/>
    <col min="14338" max="14338" width="12.75" style="446" customWidth="1"/>
    <col min="14339" max="14339" width="47.375" style="446" customWidth="1"/>
    <col min="14340" max="14340" width="0" style="446" hidden="1" customWidth="1"/>
    <col min="14341" max="14341" width="24.75" style="446" customWidth="1"/>
    <col min="14342" max="14342" width="14.75" style="446" customWidth="1"/>
    <col min="14343" max="14344" width="15.75" style="446" customWidth="1"/>
    <col min="14345" max="14345" width="11.75" style="446" customWidth="1"/>
    <col min="14346" max="14346" width="6.375" style="446" bestFit="1" customWidth="1"/>
    <col min="14347" max="14347" width="11.75" style="446" customWidth="1"/>
    <col min="14348" max="14348" width="0" style="446" hidden="1" customWidth="1"/>
    <col min="14349" max="14349" width="3.75" style="446" customWidth="1"/>
    <col min="14350" max="14350" width="11.125" style="446" bestFit="1" customWidth="1"/>
    <col min="14351" max="14582" width="10.625" style="446"/>
    <col min="14583" max="14590" width="0" style="446" hidden="1" customWidth="1"/>
    <col min="14591" max="14593" width="3.75" style="446" customWidth="1"/>
    <col min="14594" max="14594" width="12.75" style="446" customWidth="1"/>
    <col min="14595" max="14595" width="47.375" style="446" customWidth="1"/>
    <col min="14596" max="14596" width="0" style="446" hidden="1" customWidth="1"/>
    <col min="14597" max="14597" width="24.75" style="446" customWidth="1"/>
    <col min="14598" max="14598" width="14.75" style="446" customWidth="1"/>
    <col min="14599" max="14600" width="15.75" style="446" customWidth="1"/>
    <col min="14601" max="14601" width="11.75" style="446" customWidth="1"/>
    <col min="14602" max="14602" width="6.375" style="446" bestFit="1" customWidth="1"/>
    <col min="14603" max="14603" width="11.75" style="446" customWidth="1"/>
    <col min="14604" max="14604" width="0" style="446" hidden="1" customWidth="1"/>
    <col min="14605" max="14605" width="3.75" style="446" customWidth="1"/>
    <col min="14606" max="14606" width="11.125" style="446" bestFit="1" customWidth="1"/>
    <col min="14607" max="14838" width="10.625" style="446"/>
    <col min="14839" max="14846" width="0" style="446" hidden="1" customWidth="1"/>
    <col min="14847" max="14849" width="3.75" style="446" customWidth="1"/>
    <col min="14850" max="14850" width="12.75" style="446" customWidth="1"/>
    <col min="14851" max="14851" width="47.375" style="446" customWidth="1"/>
    <col min="14852" max="14852" width="0" style="446" hidden="1" customWidth="1"/>
    <col min="14853" max="14853" width="24.75" style="446" customWidth="1"/>
    <col min="14854" max="14854" width="14.75" style="446" customWidth="1"/>
    <col min="14855" max="14856" width="15.75" style="446" customWidth="1"/>
    <col min="14857" max="14857" width="11.75" style="446" customWidth="1"/>
    <col min="14858" max="14858" width="6.375" style="446" bestFit="1" customWidth="1"/>
    <col min="14859" max="14859" width="11.75" style="446" customWidth="1"/>
    <col min="14860" max="14860" width="0" style="446" hidden="1" customWidth="1"/>
    <col min="14861" max="14861" width="3.75" style="446" customWidth="1"/>
    <col min="14862" max="14862" width="11.125" style="446" bestFit="1" customWidth="1"/>
    <col min="14863" max="15094" width="10.625" style="446"/>
    <col min="15095" max="15102" width="0" style="446" hidden="1" customWidth="1"/>
    <col min="15103" max="15105" width="3.75" style="446" customWidth="1"/>
    <col min="15106" max="15106" width="12.75" style="446" customWidth="1"/>
    <col min="15107" max="15107" width="47.375" style="446" customWidth="1"/>
    <col min="15108" max="15108" width="0" style="446" hidden="1" customWidth="1"/>
    <col min="15109" max="15109" width="24.75" style="446" customWidth="1"/>
    <col min="15110" max="15110" width="14.75" style="446" customWidth="1"/>
    <col min="15111" max="15112" width="15.75" style="446" customWidth="1"/>
    <col min="15113" max="15113" width="11.75" style="446" customWidth="1"/>
    <col min="15114" max="15114" width="6.375" style="446" bestFit="1" customWidth="1"/>
    <col min="15115" max="15115" width="11.75" style="446" customWidth="1"/>
    <col min="15116" max="15116" width="0" style="446" hidden="1" customWidth="1"/>
    <col min="15117" max="15117" width="3.75" style="446" customWidth="1"/>
    <col min="15118" max="15118" width="11.125" style="446" bestFit="1" customWidth="1"/>
    <col min="15119" max="15350" width="10.625" style="446"/>
    <col min="15351" max="15358" width="0" style="446" hidden="1" customWidth="1"/>
    <col min="15359" max="15361" width="3.75" style="446" customWidth="1"/>
    <col min="15362" max="15362" width="12.75" style="446" customWidth="1"/>
    <col min="15363" max="15363" width="47.375" style="446" customWidth="1"/>
    <col min="15364" max="15364" width="0" style="446" hidden="1" customWidth="1"/>
    <col min="15365" max="15365" width="24.75" style="446" customWidth="1"/>
    <col min="15366" max="15366" width="14.75" style="446" customWidth="1"/>
    <col min="15367" max="15368" width="15.75" style="446" customWidth="1"/>
    <col min="15369" max="15369" width="11.75" style="446" customWidth="1"/>
    <col min="15370" max="15370" width="6.375" style="446" bestFit="1" customWidth="1"/>
    <col min="15371" max="15371" width="11.75" style="446" customWidth="1"/>
    <col min="15372" max="15372" width="0" style="446" hidden="1" customWidth="1"/>
    <col min="15373" max="15373" width="3.75" style="446" customWidth="1"/>
    <col min="15374" max="15374" width="11.125" style="446" bestFit="1" customWidth="1"/>
    <col min="15375" max="15606" width="10.625" style="446"/>
    <col min="15607" max="15614" width="0" style="446" hidden="1" customWidth="1"/>
    <col min="15615" max="15617" width="3.75" style="446" customWidth="1"/>
    <col min="15618" max="15618" width="12.75" style="446" customWidth="1"/>
    <col min="15619" max="15619" width="47.375" style="446" customWidth="1"/>
    <col min="15620" max="15620" width="0" style="446" hidden="1" customWidth="1"/>
    <col min="15621" max="15621" width="24.75" style="446" customWidth="1"/>
    <col min="15622" max="15622" width="14.75" style="446" customWidth="1"/>
    <col min="15623" max="15624" width="15.75" style="446" customWidth="1"/>
    <col min="15625" max="15625" width="11.75" style="446" customWidth="1"/>
    <col min="15626" max="15626" width="6.375" style="446" bestFit="1" customWidth="1"/>
    <col min="15627" max="15627" width="11.75" style="446" customWidth="1"/>
    <col min="15628" max="15628" width="0" style="446" hidden="1" customWidth="1"/>
    <col min="15629" max="15629" width="3.75" style="446" customWidth="1"/>
    <col min="15630" max="15630" width="11.125" style="446" bestFit="1" customWidth="1"/>
    <col min="15631" max="15862" width="10.625" style="446"/>
    <col min="15863" max="15870" width="0" style="446" hidden="1" customWidth="1"/>
    <col min="15871" max="15873" width="3.75" style="446" customWidth="1"/>
    <col min="15874" max="15874" width="12.75" style="446" customWidth="1"/>
    <col min="15875" max="15875" width="47.375" style="446" customWidth="1"/>
    <col min="15876" max="15876" width="0" style="446" hidden="1" customWidth="1"/>
    <col min="15877" max="15877" width="24.75" style="446" customWidth="1"/>
    <col min="15878" max="15878" width="14.75" style="446" customWidth="1"/>
    <col min="15879" max="15880" width="15.75" style="446" customWidth="1"/>
    <col min="15881" max="15881" width="11.75" style="446" customWidth="1"/>
    <col min="15882" max="15882" width="6.375" style="446" bestFit="1" customWidth="1"/>
    <col min="15883" max="15883" width="11.75" style="446" customWidth="1"/>
    <col min="15884" max="15884" width="0" style="446" hidden="1" customWidth="1"/>
    <col min="15885" max="15885" width="3.75" style="446" customWidth="1"/>
    <col min="15886" max="15886" width="11.125" style="446" bestFit="1" customWidth="1"/>
    <col min="15887" max="16118" width="10.625" style="446"/>
    <col min="16119" max="16126" width="0" style="446" hidden="1" customWidth="1"/>
    <col min="16127" max="16129" width="3.75" style="446" customWidth="1"/>
    <col min="16130" max="16130" width="12.75" style="446" customWidth="1"/>
    <col min="16131" max="16131" width="47.375" style="446" customWidth="1"/>
    <col min="16132" max="16132" width="0" style="446" hidden="1" customWidth="1"/>
    <col min="16133" max="16133" width="24.75" style="446" customWidth="1"/>
    <col min="16134" max="16134" width="14.75" style="446" customWidth="1"/>
    <col min="16135" max="16136" width="15.75" style="446" customWidth="1"/>
    <col min="16137" max="16137" width="11.75" style="446" customWidth="1"/>
    <col min="16138" max="16138" width="6.375" style="446" bestFit="1" customWidth="1"/>
    <col min="16139" max="16139" width="11.75" style="446" customWidth="1"/>
    <col min="16140" max="16140" width="0" style="446" hidden="1" customWidth="1"/>
    <col min="16141" max="16141" width="3.75" style="446" customWidth="1"/>
    <col min="16142" max="16142" width="11.125" style="446" bestFit="1" customWidth="1"/>
    <col min="16143" max="16384" width="10.6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2" t="s">
        <v>745</v>
      </c>
      <c r="M5" s="1312"/>
      <c r="N5" s="1312"/>
      <c r="O5" s="1312"/>
      <c r="P5" s="1312"/>
      <c r="Q5" s="1312"/>
      <c r="R5" s="1312"/>
      <c r="S5" s="1312"/>
      <c r="T5" s="1312"/>
      <c r="U5" s="548"/>
      <c r="V5" s="467"/>
    </row>
    <row r="6" spans="1:29" ht="3" customHeight="1">
      <c r="J6" s="451"/>
      <c r="K6" s="451"/>
      <c r="L6" s="447"/>
      <c r="M6" s="447"/>
      <c r="N6" s="447"/>
      <c r="O6" s="450"/>
      <c r="P6" s="450"/>
      <c r="Q6" s="450"/>
      <c r="R6" s="450"/>
      <c r="S6" s="450"/>
      <c r="T6" s="450"/>
      <c r="U6" s="447"/>
    </row>
    <row r="7" spans="1:29"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29" s="539" customFormat="1" ht="18.600000000000001">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635"/>
      <c r="Y8" s="961"/>
      <c r="Z8" s="559"/>
      <c r="AA8" s="559"/>
      <c r="AB8" s="559"/>
      <c r="AC8" s="559"/>
    </row>
    <row r="9" spans="1:29"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635"/>
      <c r="Y9" s="961"/>
      <c r="Z9" s="475"/>
      <c r="AA9" s="475"/>
      <c r="AB9" s="475"/>
      <c r="AC9" s="475"/>
    </row>
    <row r="10" spans="1:29" s="746" customFormat="1" ht="4.2" hidden="1">
      <c r="A10" s="1122"/>
      <c r="B10" s="1122"/>
      <c r="C10" s="1122"/>
      <c r="D10" s="1122"/>
      <c r="E10" s="1122"/>
      <c r="F10" s="1122"/>
      <c r="G10" s="1122"/>
      <c r="H10" s="1122"/>
      <c r="L10" s="1173"/>
      <c r="M10" s="1046"/>
      <c r="O10" s="1288"/>
      <c r="P10" s="1288"/>
      <c r="Q10" s="1288"/>
      <c r="R10" s="1288"/>
      <c r="S10" s="1288"/>
      <c r="T10" s="1288"/>
      <c r="U10" s="780"/>
      <c r="V10" s="780"/>
      <c r="X10" s="1122"/>
      <c r="Y10" s="1122"/>
      <c r="Z10" s="1122"/>
      <c r="AA10" s="1122"/>
      <c r="AB10" s="1122"/>
    </row>
    <row r="11" spans="1:29" s="582" customFormat="1" ht="18.600000000000001"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4" hidden="1">
      <c r="A12" s="475"/>
      <c r="B12" s="475"/>
      <c r="C12" s="475"/>
      <c r="D12" s="475"/>
      <c r="E12" s="475"/>
      <c r="F12" s="475"/>
      <c r="G12" s="475"/>
      <c r="H12" s="475"/>
      <c r="L12" s="1313"/>
      <c r="M12" s="131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9"/>
      <c r="R13" s="1329"/>
      <c r="S13" s="1329"/>
      <c r="T13" s="1329"/>
      <c r="U13" s="1329"/>
      <c r="V13" s="1329"/>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296" t="s">
        <v>91</v>
      </c>
      <c r="M15" s="1296" t="s">
        <v>596</v>
      </c>
      <c r="N15" s="504"/>
      <c r="O15" s="1296" t="s">
        <v>597</v>
      </c>
      <c r="P15" s="1347" t="s">
        <v>598</v>
      </c>
      <c r="Q15" s="1347" t="s">
        <v>605</v>
      </c>
      <c r="R15" s="1347"/>
      <c r="S15" s="1347"/>
      <c r="T15" s="1347"/>
      <c r="U15" s="1347"/>
      <c r="V15" s="1296" t="s">
        <v>339</v>
      </c>
      <c r="W15" s="1328" t="s">
        <v>274</v>
      </c>
      <c r="X15" s="1231"/>
    </row>
    <row r="16" spans="1:29" s="493" customFormat="1" ht="25.5" customHeight="1">
      <c r="A16" s="554"/>
      <c r="B16" s="554"/>
      <c r="C16" s="554"/>
      <c r="D16" s="554"/>
      <c r="E16" s="554"/>
      <c r="F16" s="554"/>
      <c r="G16" s="560"/>
      <c r="H16" s="560"/>
      <c r="I16" s="501"/>
      <c r="J16" s="499"/>
      <c r="K16" s="499"/>
      <c r="L16" s="1296"/>
      <c r="M16" s="1296"/>
      <c r="N16" s="504"/>
      <c r="O16" s="1296"/>
      <c r="P16" s="1347"/>
      <c r="Q16" s="1347" t="s">
        <v>622</v>
      </c>
      <c r="R16" s="1347"/>
      <c r="S16" s="1336" t="s">
        <v>616</v>
      </c>
      <c r="T16" s="1336"/>
      <c r="U16" s="1336"/>
      <c r="V16" s="1296"/>
      <c r="W16" s="1328"/>
      <c r="X16" s="1231"/>
      <c r="Y16" s="956"/>
      <c r="Z16" s="554"/>
      <c r="AA16" s="554"/>
      <c r="AB16" s="554"/>
      <c r="AC16" s="554"/>
    </row>
    <row r="17" spans="1:29" ht="14.25" customHeight="1">
      <c r="J17" s="451"/>
      <c r="K17" s="451"/>
      <c r="L17" s="1296"/>
      <c r="M17" s="1296"/>
      <c r="N17" s="504"/>
      <c r="O17" s="1296"/>
      <c r="P17" s="1347"/>
      <c r="Q17" s="504" t="s">
        <v>620</v>
      </c>
      <c r="R17" s="504" t="s">
        <v>621</v>
      </c>
      <c r="S17" s="506" t="s">
        <v>273</v>
      </c>
      <c r="T17" s="1338" t="s">
        <v>272</v>
      </c>
      <c r="U17" s="1338"/>
      <c r="V17" s="1296"/>
      <c r="W17" s="1328"/>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8">
        <f t="shared" ca="1" si="0"/>
        <v>8</v>
      </c>
      <c r="U18" s="1348"/>
      <c r="V18" s="457">
        <f ca="1">OFFSET(V18,0,-2)+1</f>
        <v>9</v>
      </c>
      <c r="W18" s="493"/>
      <c r="X18" s="457">
        <f ca="1">OFFSET(X18,0,-2)+1</f>
        <v>10</v>
      </c>
    </row>
    <row r="19" spans="1:29" ht="22.8">
      <c r="A19" s="1315">
        <v>1</v>
      </c>
      <c r="B19" s="928"/>
      <c r="C19" s="928"/>
      <c r="D19" s="928"/>
      <c r="E19" s="928"/>
      <c r="F19" s="928"/>
      <c r="G19" s="929"/>
      <c r="H19" s="929"/>
      <c r="I19" s="931"/>
      <c r="J19" s="923"/>
      <c r="K19" s="923"/>
      <c r="L19" s="562">
        <f>mergeValue(A19)</f>
        <v>1</v>
      </c>
      <c r="M19" s="610" t="s">
        <v>19</v>
      </c>
      <c r="N19" s="549"/>
      <c r="O19" s="1327"/>
      <c r="P19" s="1327"/>
      <c r="Q19" s="1327"/>
      <c r="R19" s="1327"/>
      <c r="S19" s="1327"/>
      <c r="T19" s="1327"/>
      <c r="U19" s="1327"/>
      <c r="V19" s="1327"/>
      <c r="W19" s="1327"/>
      <c r="X19" s="550" t="s">
        <v>719</v>
      </c>
    </row>
    <row r="20" spans="1:29" ht="34.200000000000003">
      <c r="A20" s="1315"/>
      <c r="B20" s="1315">
        <v>1</v>
      </c>
      <c r="C20" s="928"/>
      <c r="D20" s="928"/>
      <c r="E20" s="928"/>
      <c r="F20" s="928"/>
      <c r="G20" s="933"/>
      <c r="H20" s="930"/>
      <c r="I20" s="935"/>
      <c r="J20" s="920"/>
      <c r="K20" s="919"/>
      <c r="L20" s="562" t="str">
        <f>mergeValue(A20) &amp;"."&amp; mergeValue(B20)</f>
        <v>1.1</v>
      </c>
      <c r="M20" s="516" t="s">
        <v>15</v>
      </c>
      <c r="N20" s="549"/>
      <c r="O20" s="1327"/>
      <c r="P20" s="1327"/>
      <c r="Q20" s="1327"/>
      <c r="R20" s="1327"/>
      <c r="S20" s="1327"/>
      <c r="T20" s="1327"/>
      <c r="U20" s="1327"/>
      <c r="V20" s="1327"/>
      <c r="W20" s="1327"/>
      <c r="X20" s="550" t="s">
        <v>460</v>
      </c>
    </row>
    <row r="21" spans="1:29" ht="22.8">
      <c r="A21" s="1315"/>
      <c r="B21" s="1315"/>
      <c r="C21" s="1315">
        <v>1</v>
      </c>
      <c r="D21" s="928"/>
      <c r="E21" s="928"/>
      <c r="F21" s="928"/>
      <c r="G21" s="933"/>
      <c r="H21" s="930"/>
      <c r="I21" s="936"/>
      <c r="J21" s="920"/>
      <c r="K21" s="919"/>
      <c r="L21" s="562" t="str">
        <f>mergeValue(A21) &amp;"."&amp; mergeValue(B21)&amp;"."&amp; mergeValue(C21)</f>
        <v>1.1.1</v>
      </c>
      <c r="M21" s="517" t="s">
        <v>7</v>
      </c>
      <c r="N21" s="549"/>
      <c r="O21" s="1327"/>
      <c r="P21" s="1327"/>
      <c r="Q21" s="1327"/>
      <c r="R21" s="1327"/>
      <c r="S21" s="1327"/>
      <c r="T21" s="1327"/>
      <c r="U21" s="1327"/>
      <c r="V21" s="1327"/>
      <c r="W21" s="1327"/>
      <c r="X21" s="550" t="s">
        <v>601</v>
      </c>
    </row>
    <row r="22" spans="1:29">
      <c r="A22" s="1315"/>
      <c r="B22" s="1315"/>
      <c r="C22" s="1315"/>
      <c r="D22" s="1315">
        <v>1</v>
      </c>
      <c r="E22" s="928"/>
      <c r="F22" s="928"/>
      <c r="G22" s="933"/>
      <c r="H22" s="930"/>
      <c r="I22" s="936"/>
      <c r="J22" s="934"/>
      <c r="K22" s="919"/>
      <c r="L22" s="562" t="str">
        <f>mergeValue(A22) &amp;"."&amp; mergeValue(B22)&amp;"."&amp; mergeValue(C22)&amp;"."&amp; mergeValue(D22)</f>
        <v>1.1.1.1</v>
      </c>
      <c r="M22" s="518" t="s">
        <v>21</v>
      </c>
      <c r="N22" s="549"/>
      <c r="O22" s="1327"/>
      <c r="P22" s="1327"/>
      <c r="Q22" s="1327"/>
      <c r="R22" s="1327"/>
      <c r="S22" s="1327"/>
      <c r="T22" s="1327"/>
      <c r="U22" s="1327"/>
      <c r="V22" s="1327"/>
      <c r="W22" s="1327"/>
      <c r="X22" s="968" t="s">
        <v>624</v>
      </c>
    </row>
    <row r="23" spans="1:29" ht="42.9" customHeight="1">
      <c r="A23" s="1315"/>
      <c r="B23" s="1315"/>
      <c r="C23" s="1315"/>
      <c r="D23" s="1315"/>
      <c r="E23" s="928">
        <v>1</v>
      </c>
      <c r="F23" s="928"/>
      <c r="G23" s="933"/>
      <c r="H23" s="930"/>
      <c r="I23" s="936"/>
      <c r="J23" s="934"/>
      <c r="K23" s="924"/>
      <c r="L23" s="562" t="str">
        <f>mergeValue(A23) &amp;"."&amp; mergeValue(B23)&amp;"."&amp; mergeValue(C23)&amp;"."&amp; mergeValue(D23)&amp;"."&amp; mergeValue(E23)</f>
        <v>1.1.1.1.1</v>
      </c>
      <c r="M23" s="1019"/>
      <c r="N23" s="512"/>
      <c r="O23" s="1021"/>
      <c r="P23" s="1022"/>
      <c r="Q23" s="1179"/>
      <c r="R23" s="1179"/>
      <c r="S23" s="1177"/>
      <c r="T23" s="619" t="s">
        <v>83</v>
      </c>
      <c r="U23" s="1177"/>
      <c r="V23" s="737" t="s">
        <v>84</v>
      </c>
      <c r="W23" s="787"/>
      <c r="X23" s="1285" t="s">
        <v>749</v>
      </c>
      <c r="Y23" s="956" t="str">
        <f>strCheckDateTwo(N23:W23)</f>
        <v/>
      </c>
    </row>
    <row r="24" spans="1:29" hidden="1">
      <c r="A24" s="1315"/>
      <c r="B24" s="1315"/>
      <c r="C24" s="1315"/>
      <c r="D24" s="1315"/>
      <c r="E24" s="928"/>
      <c r="F24" s="928"/>
      <c r="G24" s="933"/>
      <c r="H24" s="930"/>
      <c r="I24" s="936"/>
      <c r="J24" s="934"/>
      <c r="K24" s="924"/>
      <c r="L24" s="600"/>
      <c r="M24" s="531"/>
      <c r="N24" s="615"/>
      <c r="O24" s="615"/>
      <c r="P24" s="615"/>
      <c r="Q24" s="615"/>
      <c r="R24" s="553" t="str">
        <f>S23 &amp; "-" &amp; U23</f>
        <v>-</v>
      </c>
      <c r="S24" s="482"/>
      <c r="T24" s="555"/>
      <c r="U24" s="482"/>
      <c r="V24" s="615"/>
      <c r="W24" s="786"/>
      <c r="X24" s="1286"/>
    </row>
    <row r="25" spans="1:29" ht="15" customHeight="1">
      <c r="A25" s="1315"/>
      <c r="B25" s="1315"/>
      <c r="C25" s="1315"/>
      <c r="D25" s="1315"/>
      <c r="E25" s="928"/>
      <c r="F25" s="928"/>
      <c r="G25" s="933"/>
      <c r="H25" s="930"/>
      <c r="I25" s="936"/>
      <c r="J25" s="934"/>
      <c r="K25" s="924"/>
      <c r="L25" s="508"/>
      <c r="M25" s="521" t="s">
        <v>5</v>
      </c>
      <c r="N25" s="519"/>
      <c r="O25" s="515"/>
      <c r="P25" s="515"/>
      <c r="Q25" s="515"/>
      <c r="R25" s="515"/>
      <c r="S25" s="542"/>
      <c r="T25" s="534"/>
      <c r="U25" s="533"/>
      <c r="V25" s="519"/>
      <c r="W25" s="519"/>
      <c r="X25" s="1287"/>
    </row>
    <row r="26" spans="1:29" s="445" customFormat="1" ht="15" customHeight="1">
      <c r="A26" s="1315"/>
      <c r="B26" s="1315"/>
      <c r="C26" s="131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5"/>
      <c r="B27" s="131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750</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27"/>
  <sheetViews>
    <sheetView showGridLines="0" topLeftCell="E1" zoomScaleNormal="100" workbookViewId="0">
      <selection activeCell="G26" sqref="G26"/>
    </sheetView>
  </sheetViews>
  <sheetFormatPr defaultColWidth="10.625" defaultRowHeight="13.8"/>
  <cols>
    <col min="1" max="1" width="3.75" style="1103" hidden="1" customWidth="1"/>
    <col min="2" max="4" width="3.75" style="1100" hidden="1" customWidth="1"/>
    <col min="5" max="5" width="3.75" style="1081" customWidth="1"/>
    <col min="6" max="6" width="9.75" style="1074" customWidth="1"/>
    <col min="7" max="7" width="37.75" style="1074" customWidth="1"/>
    <col min="8" max="8" width="66.875" style="1074" customWidth="1"/>
    <col min="9" max="9" width="115.75" style="1074" customWidth="1"/>
    <col min="10" max="11" width="10.625" style="1100"/>
    <col min="12" max="12" width="11.125" style="1100" customWidth="1"/>
    <col min="13" max="20" width="10.625" style="1100"/>
    <col min="21" max="16384" width="10.625" style="1074"/>
  </cols>
  <sheetData>
    <row r="1" spans="1:20" ht="3" customHeight="1">
      <c r="A1" s="1103" t="s">
        <v>209</v>
      </c>
    </row>
    <row r="2" spans="1:20" ht="22.2">
      <c r="F2" s="1279" t="s">
        <v>471</v>
      </c>
      <c r="G2" s="1280"/>
      <c r="H2" s="1281"/>
      <c r="I2" s="1137"/>
    </row>
    <row r="3" spans="1:20" ht="3" customHeight="1"/>
    <row r="4" spans="1:20" s="1097" customFormat="1" ht="11.4">
      <c r="A4" s="1102"/>
      <c r="B4" s="1102"/>
      <c r="C4" s="1102"/>
      <c r="D4" s="1102"/>
      <c r="F4" s="1231" t="s">
        <v>445</v>
      </c>
      <c r="G4" s="1231"/>
      <c r="H4" s="1231"/>
      <c r="I4" s="1282"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82"/>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600000000000001">
      <c r="A7" s="1102"/>
      <c r="B7" s="1102"/>
      <c r="C7" s="1102"/>
      <c r="D7" s="1102"/>
      <c r="F7" s="1124">
        <v>1</v>
      </c>
      <c r="G7" s="1133" t="s">
        <v>472</v>
      </c>
      <c r="H7" s="1112" t="str">
        <f>IF(dateCh="","",dateCh)</f>
        <v>06.05.2019</v>
      </c>
      <c r="I7" s="1098" t="s">
        <v>473</v>
      </c>
      <c r="J7" s="1123"/>
      <c r="K7" s="1102"/>
      <c r="L7" s="1102"/>
      <c r="M7" s="1102"/>
      <c r="N7" s="1102"/>
      <c r="O7" s="1102"/>
      <c r="P7" s="1102"/>
      <c r="Q7" s="1102"/>
      <c r="R7" s="1102"/>
      <c r="S7" s="1102"/>
      <c r="T7" s="1102"/>
    </row>
    <row r="8" spans="1:20" s="1097" customFormat="1" ht="45.6">
      <c r="A8" s="1283">
        <v>1</v>
      </c>
      <c r="B8" s="1102"/>
      <c r="C8" s="1102"/>
      <c r="D8" s="1102"/>
      <c r="F8" s="1124" t="str">
        <f>"2." &amp;mergeValue(A8)</f>
        <v>2.1</v>
      </c>
      <c r="G8" s="1133" t="s">
        <v>474</v>
      </c>
      <c r="H8" s="1112" t="str">
        <f>IF('Перечень тарифов'!R21="","наименование отсутствует","" &amp; 'Перечень тарифов'!R21 &amp; "")</f>
        <v>наименование отсутствует</v>
      </c>
      <c r="I8" s="1098" t="s">
        <v>569</v>
      </c>
      <c r="J8" s="1123"/>
      <c r="K8" s="1102"/>
      <c r="L8" s="1102"/>
      <c r="M8" s="1102"/>
      <c r="N8" s="1102"/>
      <c r="O8" s="1102"/>
      <c r="P8" s="1102"/>
      <c r="Q8" s="1102"/>
      <c r="R8" s="1102"/>
      <c r="S8" s="1102"/>
      <c r="T8" s="1102"/>
    </row>
    <row r="9" spans="1:20" s="1097" customFormat="1" ht="22.8">
      <c r="A9" s="1283"/>
      <c r="B9" s="1102"/>
      <c r="C9" s="1102"/>
      <c r="D9" s="1102"/>
      <c r="F9" s="1124" t="str">
        <f>"3." &amp;mergeValue(A9)</f>
        <v>3.1</v>
      </c>
      <c r="G9" s="1133" t="s">
        <v>475</v>
      </c>
      <c r="H9" s="1112" t="str">
        <f>IF('Перечень тарифов'!F21="","наименование отсутствует","" &amp; 'Перечень тарифов'!F21 &amp; "")</f>
        <v>Производство тепловой энергии. Некомбинированная выработка</v>
      </c>
      <c r="I9" s="1098" t="s">
        <v>567</v>
      </c>
      <c r="J9" s="1123"/>
      <c r="K9" s="1102"/>
      <c r="L9" s="1102"/>
      <c r="M9" s="1102"/>
      <c r="N9" s="1102"/>
      <c r="O9" s="1102"/>
      <c r="P9" s="1102"/>
      <c r="Q9" s="1102"/>
      <c r="R9" s="1102"/>
      <c r="S9" s="1102"/>
      <c r="T9" s="1102"/>
    </row>
    <row r="10" spans="1:20" s="1097" customFormat="1" ht="22.8">
      <c r="A10" s="1283"/>
      <c r="B10" s="1102"/>
      <c r="C10" s="1102"/>
      <c r="D10" s="1102"/>
      <c r="F10" s="1124" t="str">
        <f>"4."&amp;mergeValue(A10)</f>
        <v>4.1</v>
      </c>
      <c r="G10" s="1133" t="s">
        <v>476</v>
      </c>
      <c r="H10" s="1113" t="s">
        <v>449</v>
      </c>
      <c r="I10" s="1098"/>
      <c r="J10" s="1123"/>
      <c r="K10" s="1102"/>
      <c r="L10" s="1102"/>
      <c r="M10" s="1102"/>
      <c r="N10" s="1102"/>
      <c r="O10" s="1102"/>
      <c r="P10" s="1102"/>
      <c r="Q10" s="1102"/>
      <c r="R10" s="1102"/>
      <c r="S10" s="1102"/>
      <c r="T10" s="1102"/>
    </row>
    <row r="11" spans="1:20" s="1097" customFormat="1" ht="18.600000000000001">
      <c r="A11" s="1283"/>
      <c r="B11" s="1283">
        <v>1</v>
      </c>
      <c r="C11" s="1129"/>
      <c r="D11" s="1129"/>
      <c r="F11" s="1124" t="str">
        <f>"4."&amp;mergeValue(A11) &amp;"."&amp;mergeValue(B11)</f>
        <v>4.1.1</v>
      </c>
      <c r="G11" s="1119" t="s">
        <v>571</v>
      </c>
      <c r="H11" s="1112" t="str">
        <f>IF(region_name="","",region_name)</f>
        <v>Самарская область</v>
      </c>
      <c r="I11" s="1098" t="s">
        <v>479</v>
      </c>
      <c r="J11" s="1123"/>
      <c r="K11" s="1102"/>
      <c r="L11" s="1102"/>
      <c r="M11" s="1102"/>
      <c r="N11" s="1102"/>
      <c r="O11" s="1102"/>
      <c r="P11" s="1102"/>
      <c r="Q11" s="1102"/>
      <c r="R11" s="1102"/>
      <c r="S11" s="1102"/>
      <c r="T11" s="1102"/>
    </row>
    <row r="12" spans="1:20" s="1097" customFormat="1" ht="22.8">
      <c r="A12" s="1283"/>
      <c r="B12" s="1283"/>
      <c r="C12" s="1283">
        <v>1</v>
      </c>
      <c r="D12" s="1129"/>
      <c r="F12" s="1124" t="str">
        <f>"4."&amp;mergeValue(A12) &amp;"."&amp;mergeValue(B12)&amp;"."&amp;mergeValue(C12)</f>
        <v>4.1.1.1</v>
      </c>
      <c r="G12" s="1128" t="s">
        <v>477</v>
      </c>
      <c r="H12" s="1112" t="str">
        <f>IF(Территории!H13="","","" &amp; Территории!H13 &amp; "")</f>
        <v>городской округ Тольятти</v>
      </c>
      <c r="I12" s="1098" t="s">
        <v>480</v>
      </c>
      <c r="J12" s="1123"/>
      <c r="K12" s="1102"/>
      <c r="L12" s="1102"/>
      <c r="M12" s="1102"/>
      <c r="N12" s="1102"/>
      <c r="O12" s="1102"/>
      <c r="P12" s="1102"/>
      <c r="Q12" s="1102"/>
      <c r="R12" s="1102"/>
      <c r="S12" s="1102"/>
      <c r="T12" s="1102"/>
    </row>
    <row r="13" spans="1:20" s="1097" customFormat="1" ht="57">
      <c r="A13" s="1283"/>
      <c r="B13" s="1283"/>
      <c r="C13" s="1283"/>
      <c r="D13" s="1129">
        <v>1</v>
      </c>
      <c r="F13" s="1124" t="str">
        <f>"4."&amp;mergeValue(A13) &amp;"."&amp;mergeValue(B13)&amp;"."&amp;mergeValue(C13)&amp;"."&amp;mergeValue(D13)</f>
        <v>4.1.1.1.1</v>
      </c>
      <c r="G13" s="1136" t="s">
        <v>478</v>
      </c>
      <c r="H13" s="1112" t="str">
        <f>IF(Территории!R14="","","" &amp; Территории!R14 &amp; "")</f>
        <v>городской округ Тольятти (36740000)</v>
      </c>
      <c r="I13" s="1185" t="s">
        <v>570</v>
      </c>
      <c r="J13" s="1123"/>
      <c r="K13" s="1102"/>
      <c r="L13" s="1102"/>
      <c r="M13" s="1102"/>
      <c r="N13" s="1102"/>
      <c r="O13" s="1102"/>
      <c r="P13" s="1102"/>
      <c r="Q13" s="1102"/>
      <c r="R13" s="1102"/>
      <c r="S13" s="1102"/>
      <c r="T13" s="1102"/>
    </row>
    <row r="14" spans="1:20" s="1097" customFormat="1" ht="45.6">
      <c r="A14" s="1283">
        <v>2</v>
      </c>
      <c r="B14" s="1102"/>
      <c r="C14" s="1102"/>
      <c r="D14" s="1102"/>
      <c r="F14" s="1124" t="str">
        <f>"2." &amp;mergeValue(A14)</f>
        <v>2.2</v>
      </c>
      <c r="G14" s="1133" t="s">
        <v>474</v>
      </c>
      <c r="H14" s="1187" t="str">
        <f>IF('Перечень тарифов'!R26="","наименование отсутствует","" &amp; 'Перечень тарифов'!R26 &amp; "")</f>
        <v>наименование отсутствует</v>
      </c>
      <c r="I14" s="1098" t="s">
        <v>569</v>
      </c>
      <c r="J14" s="1123"/>
      <c r="K14" s="1102"/>
      <c r="L14" s="1102"/>
      <c r="M14" s="1102"/>
      <c r="N14" s="1102"/>
      <c r="O14" s="1102"/>
      <c r="P14" s="1102"/>
      <c r="Q14" s="1102"/>
      <c r="R14" s="1102"/>
      <c r="S14" s="1102"/>
      <c r="T14" s="1102"/>
    </row>
    <row r="15" spans="1:20" s="1097" customFormat="1" ht="22.8">
      <c r="A15" s="1283"/>
      <c r="B15" s="1102"/>
      <c r="C15" s="1102"/>
      <c r="D15" s="1102"/>
      <c r="F15" s="1124" t="str">
        <f>"3." &amp;mergeValue(A15)</f>
        <v>3.2</v>
      </c>
      <c r="G15" s="1133" t="s">
        <v>475</v>
      </c>
      <c r="H15" s="1187" t="str">
        <f>IF('Перечень тарифов'!F26="","наименование отсутствует","" &amp; 'Перечень тарифов'!F26 &amp; "")</f>
        <v>Производство. Теплоноситель</v>
      </c>
      <c r="I15" s="1098" t="s">
        <v>567</v>
      </c>
      <c r="J15" s="1123"/>
      <c r="K15" s="1102"/>
      <c r="L15" s="1102"/>
      <c r="M15" s="1102"/>
      <c r="N15" s="1102"/>
      <c r="O15" s="1102"/>
      <c r="P15" s="1102"/>
      <c r="Q15" s="1102"/>
      <c r="R15" s="1102"/>
      <c r="S15" s="1102"/>
      <c r="T15" s="1102"/>
    </row>
    <row r="16" spans="1:20" s="1097" customFormat="1" ht="22.8">
      <c r="A16" s="1283"/>
      <c r="B16" s="1102"/>
      <c r="C16" s="1102"/>
      <c r="D16" s="1102"/>
      <c r="F16" s="1124" t="str">
        <f>"4."&amp;mergeValue(A16)</f>
        <v>4.2</v>
      </c>
      <c r="G16" s="1133" t="s">
        <v>476</v>
      </c>
      <c r="H16" s="1194" t="s">
        <v>449</v>
      </c>
      <c r="I16" s="1098"/>
      <c r="J16" s="1123"/>
      <c r="K16" s="1102"/>
      <c r="L16" s="1102"/>
      <c r="M16" s="1102"/>
      <c r="N16" s="1102"/>
      <c r="O16" s="1102"/>
      <c r="P16" s="1102"/>
      <c r="Q16" s="1102"/>
      <c r="R16" s="1102"/>
      <c r="S16" s="1102"/>
      <c r="T16" s="1102"/>
    </row>
    <row r="17" spans="1:20" s="1097" customFormat="1" ht="18.600000000000001">
      <c r="A17" s="1283"/>
      <c r="B17" s="1283">
        <v>1</v>
      </c>
      <c r="C17" s="1184"/>
      <c r="D17" s="1184"/>
      <c r="F17" s="1124" t="str">
        <f>"4."&amp;mergeValue(A17) &amp;"."&amp;mergeValue(B17)</f>
        <v>4.2.1</v>
      </c>
      <c r="G17" s="1119" t="s">
        <v>571</v>
      </c>
      <c r="H17" s="1187" t="str">
        <f>IF(region_name="","",region_name)</f>
        <v>Самарская область</v>
      </c>
      <c r="I17" s="1098" t="s">
        <v>479</v>
      </c>
      <c r="J17" s="1123"/>
      <c r="K17" s="1102"/>
      <c r="L17" s="1102"/>
      <c r="M17" s="1102"/>
      <c r="N17" s="1102"/>
      <c r="O17" s="1102"/>
      <c r="P17" s="1102"/>
      <c r="Q17" s="1102"/>
      <c r="R17" s="1102"/>
      <c r="S17" s="1102"/>
      <c r="T17" s="1102"/>
    </row>
    <row r="18" spans="1:20" s="1097" customFormat="1" ht="22.8">
      <c r="A18" s="1283"/>
      <c r="B18" s="1283"/>
      <c r="C18" s="1283">
        <v>1</v>
      </c>
      <c r="D18" s="1184"/>
      <c r="F18" s="1124" t="str">
        <f>"4."&amp;mergeValue(A18) &amp;"."&amp;mergeValue(B18)&amp;"."&amp;mergeValue(C18)</f>
        <v>4.2.1.1</v>
      </c>
      <c r="G18" s="1128" t="s">
        <v>477</v>
      </c>
      <c r="H18" s="1187" t="str">
        <f>IF(Территории!H13="","","" &amp; Территории!H13 &amp; "")</f>
        <v>городской округ Тольятти</v>
      </c>
      <c r="I18" s="1098" t="s">
        <v>480</v>
      </c>
      <c r="J18" s="1123"/>
      <c r="K18" s="1102"/>
      <c r="L18" s="1102"/>
      <c r="M18" s="1102"/>
      <c r="N18" s="1102"/>
      <c r="O18" s="1102"/>
      <c r="P18" s="1102"/>
      <c r="Q18" s="1102"/>
      <c r="R18" s="1102"/>
      <c r="S18" s="1102"/>
      <c r="T18" s="1102"/>
    </row>
    <row r="19" spans="1:20" s="1097" customFormat="1" ht="57">
      <c r="A19" s="1283"/>
      <c r="B19" s="1283"/>
      <c r="C19" s="1283"/>
      <c r="D19" s="1184">
        <v>1</v>
      </c>
      <c r="F19" s="1124" t="str">
        <f>"4."&amp;mergeValue(A19) &amp;"."&amp;mergeValue(B19)&amp;"."&amp;mergeValue(C19)&amp;"."&amp;mergeValue(D19)</f>
        <v>4.2.1.1.1</v>
      </c>
      <c r="G19" s="1136" t="s">
        <v>478</v>
      </c>
      <c r="H19" s="1187" t="str">
        <f>IF(Территории!R14="","","" &amp; Территории!R14 &amp; "")</f>
        <v>городской округ Тольятти (36740000)</v>
      </c>
      <c r="I19" s="1185" t="s">
        <v>570</v>
      </c>
      <c r="J19" s="1123"/>
      <c r="K19" s="1102"/>
      <c r="L19" s="1102"/>
      <c r="M19" s="1102"/>
      <c r="N19" s="1102"/>
      <c r="O19" s="1102"/>
      <c r="P19" s="1102"/>
      <c r="Q19" s="1102"/>
      <c r="R19" s="1102"/>
      <c r="S19" s="1102"/>
      <c r="T19" s="1102"/>
    </row>
    <row r="20" spans="1:20" s="1097" customFormat="1" ht="45.6">
      <c r="A20" s="1283">
        <v>3</v>
      </c>
      <c r="B20" s="1102"/>
      <c r="C20" s="1102"/>
      <c r="D20" s="1102"/>
      <c r="F20" s="1124" t="str">
        <f>"2." &amp;mergeValue(A20)</f>
        <v>2.3</v>
      </c>
      <c r="G20" s="1133" t="s">
        <v>474</v>
      </c>
      <c r="H20" s="1187" t="str">
        <f>IF('Перечень тарифов'!R31="","наименование отсутствует","" &amp; 'Перечень тарифов'!R31 &amp; "")</f>
        <v>наименование отсутствует</v>
      </c>
      <c r="I20" s="1098" t="s">
        <v>569</v>
      </c>
      <c r="J20" s="1123"/>
      <c r="K20" s="1102"/>
      <c r="L20" s="1102"/>
      <c r="M20" s="1102"/>
      <c r="N20" s="1102"/>
      <c r="O20" s="1102"/>
      <c r="P20" s="1102"/>
      <c r="Q20" s="1102"/>
      <c r="R20" s="1102"/>
      <c r="S20" s="1102"/>
      <c r="T20" s="1102"/>
    </row>
    <row r="21" spans="1:20" s="1097" customFormat="1" ht="22.8">
      <c r="A21" s="1283"/>
      <c r="B21" s="1102"/>
      <c r="C21" s="1102"/>
      <c r="D21" s="1102"/>
      <c r="F21" s="1124" t="str">
        <f>"3." &amp;mergeValue(A21)</f>
        <v>3.3</v>
      </c>
      <c r="G21" s="1133" t="s">
        <v>475</v>
      </c>
      <c r="H21" s="1187" t="str">
        <f>IF('Перечень тарифов'!F31="","наименование отсутствует","" &amp; 'Перечень тарифов'!F31 &amp; "")</f>
        <v>Передача. Тепловая энергия</v>
      </c>
      <c r="I21" s="1098" t="s">
        <v>567</v>
      </c>
      <c r="J21" s="1123"/>
      <c r="K21" s="1102"/>
      <c r="L21" s="1102"/>
      <c r="M21" s="1102"/>
      <c r="N21" s="1102"/>
      <c r="O21" s="1102"/>
      <c r="P21" s="1102"/>
      <c r="Q21" s="1102"/>
      <c r="R21" s="1102"/>
      <c r="S21" s="1102"/>
      <c r="T21" s="1102"/>
    </row>
    <row r="22" spans="1:20" s="1097" customFormat="1" ht="22.8">
      <c r="A22" s="1283"/>
      <c r="B22" s="1102"/>
      <c r="C22" s="1102"/>
      <c r="D22" s="1102"/>
      <c r="F22" s="1124" t="str">
        <f>"4."&amp;mergeValue(A22)</f>
        <v>4.3</v>
      </c>
      <c r="G22" s="1133" t="s">
        <v>476</v>
      </c>
      <c r="H22" s="1194" t="s">
        <v>449</v>
      </c>
      <c r="I22" s="1098"/>
      <c r="J22" s="1123"/>
      <c r="K22" s="1102"/>
      <c r="L22" s="1102"/>
      <c r="M22" s="1102"/>
      <c r="N22" s="1102"/>
      <c r="O22" s="1102"/>
      <c r="P22" s="1102"/>
      <c r="Q22" s="1102"/>
      <c r="R22" s="1102"/>
      <c r="S22" s="1102"/>
      <c r="T22" s="1102"/>
    </row>
    <row r="23" spans="1:20" s="1097" customFormat="1" ht="18.600000000000001">
      <c r="A23" s="1283"/>
      <c r="B23" s="1283">
        <v>1</v>
      </c>
      <c r="C23" s="1184"/>
      <c r="D23" s="1184"/>
      <c r="F23" s="1124" t="str">
        <f>"4."&amp;mergeValue(A23) &amp;"."&amp;mergeValue(B23)</f>
        <v>4.3.1</v>
      </c>
      <c r="G23" s="1119" t="s">
        <v>571</v>
      </c>
      <c r="H23" s="1187" t="str">
        <f>IF(region_name="","",region_name)</f>
        <v>Самарская область</v>
      </c>
      <c r="I23" s="1098" t="s">
        <v>479</v>
      </c>
      <c r="J23" s="1123"/>
      <c r="K23" s="1102"/>
      <c r="L23" s="1102"/>
      <c r="M23" s="1102"/>
      <c r="N23" s="1102"/>
      <c r="O23" s="1102"/>
      <c r="P23" s="1102"/>
      <c r="Q23" s="1102"/>
      <c r="R23" s="1102"/>
      <c r="S23" s="1102"/>
      <c r="T23" s="1102"/>
    </row>
    <row r="24" spans="1:20" s="1097" customFormat="1" ht="22.8">
      <c r="A24" s="1283"/>
      <c r="B24" s="1283"/>
      <c r="C24" s="1283">
        <v>1</v>
      </c>
      <c r="D24" s="1184"/>
      <c r="F24" s="1124" t="str">
        <f>"4."&amp;mergeValue(A24) &amp;"."&amp;mergeValue(B24)&amp;"."&amp;mergeValue(C24)</f>
        <v>4.3.1.1</v>
      </c>
      <c r="G24" s="1128" t="s">
        <v>477</v>
      </c>
      <c r="H24" s="1187" t="str">
        <f>IF(Территории!H13="","","" &amp; Территории!H13 &amp; "")</f>
        <v>городской округ Тольятти</v>
      </c>
      <c r="I24" s="1098" t="s">
        <v>480</v>
      </c>
      <c r="J24" s="1123"/>
      <c r="K24" s="1102"/>
      <c r="L24" s="1102"/>
      <c r="M24" s="1102"/>
      <c r="N24" s="1102"/>
      <c r="O24" s="1102"/>
      <c r="P24" s="1102"/>
      <c r="Q24" s="1102"/>
      <c r="R24" s="1102"/>
      <c r="S24" s="1102"/>
      <c r="T24" s="1102"/>
    </row>
    <row r="25" spans="1:20" s="1097" customFormat="1" ht="57">
      <c r="A25" s="1283"/>
      <c r="B25" s="1283"/>
      <c r="C25" s="1283"/>
      <c r="D25" s="1184">
        <v>1</v>
      </c>
      <c r="F25" s="1124" t="str">
        <f>"4."&amp;mergeValue(A25) &amp;"."&amp;mergeValue(B25)&amp;"."&amp;mergeValue(C25)&amp;"."&amp;mergeValue(D25)</f>
        <v>4.3.1.1.1</v>
      </c>
      <c r="G25" s="1136" t="s">
        <v>478</v>
      </c>
      <c r="H25" s="1187" t="str">
        <f>IF(Территории!R14="","","" &amp; Территории!R14 &amp; "")</f>
        <v>городской округ Тольятти (36740000)</v>
      </c>
      <c r="I25" s="1185" t="s">
        <v>570</v>
      </c>
      <c r="J25" s="1123"/>
      <c r="K25" s="1102"/>
      <c r="L25" s="1102"/>
      <c r="M25" s="1102"/>
      <c r="N25" s="1102"/>
      <c r="O25" s="1102"/>
      <c r="P25" s="1102"/>
      <c r="Q25" s="1102"/>
      <c r="R25" s="1102"/>
      <c r="S25" s="1102"/>
      <c r="T25" s="1102"/>
    </row>
    <row r="26" spans="1:20" s="1121" customFormat="1" ht="3" customHeight="1">
      <c r="A26" s="1122"/>
      <c r="B26" s="1122"/>
      <c r="C26" s="1122"/>
      <c r="D26" s="1122"/>
      <c r="F26" s="1120"/>
      <c r="G26" s="1134"/>
      <c r="H26" s="1135"/>
      <c r="I26" s="1105"/>
      <c r="J26" s="1122"/>
      <c r="K26" s="1122"/>
      <c r="L26" s="1122"/>
      <c r="M26" s="1122"/>
      <c r="N26" s="1122"/>
      <c r="O26" s="1122"/>
      <c r="P26" s="1122"/>
      <c r="Q26" s="1122"/>
      <c r="R26" s="1122"/>
      <c r="S26" s="1122"/>
      <c r="T26" s="1122"/>
    </row>
    <row r="27" spans="1:20" s="1121" customFormat="1" ht="15" customHeight="1">
      <c r="A27" s="1122"/>
      <c r="B27" s="1122"/>
      <c r="C27" s="1122"/>
      <c r="D27" s="1122"/>
      <c r="F27" s="1120"/>
      <c r="G27" s="1278" t="s">
        <v>572</v>
      </c>
      <c r="H27" s="1278"/>
      <c r="I27" s="1105"/>
      <c r="J27" s="1122"/>
      <c r="K27" s="1122"/>
      <c r="L27" s="1122"/>
      <c r="M27" s="1122"/>
      <c r="N27" s="1122"/>
      <c r="O27" s="1122"/>
      <c r="P27" s="1122"/>
      <c r="Q27" s="1122"/>
      <c r="R27" s="1122"/>
      <c r="S27" s="1122"/>
      <c r="T27" s="1122"/>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23" sqref="F23"/>
    </sheetView>
  </sheetViews>
  <sheetFormatPr defaultColWidth="10.625" defaultRowHeight="13.8"/>
  <cols>
    <col min="1" max="1" width="9.125" style="1082" hidden="1" customWidth="1"/>
    <col min="2" max="2" width="9.125" style="1095" hidden="1" customWidth="1"/>
    <col min="3" max="3" width="3.75" style="1081" customWidth="1"/>
    <col min="4" max="4" width="6.25" style="1074" bestFit="1" customWidth="1"/>
    <col min="5" max="5" width="64.125" style="1074" customWidth="1"/>
    <col min="6" max="7" width="35.75" style="1074" customWidth="1"/>
    <col min="8" max="8" width="115.75" style="1074" customWidth="1"/>
    <col min="9" max="9" width="10.625" style="1074"/>
    <col min="10" max="11" width="10.625" style="1101"/>
    <col min="12" max="16384" width="10.625" style="1074"/>
  </cols>
  <sheetData>
    <row r="1" spans="1:17" hidden="1">
      <c r="N1" s="1150"/>
      <c r="O1" s="1150"/>
      <c r="Q1" s="1150"/>
    </row>
    <row r="2" spans="1:17" hidden="1"/>
    <row r="3" spans="1:17" hidden="1"/>
    <row r="4" spans="1:17" ht="3" customHeight="1">
      <c r="C4" s="1080"/>
      <c r="D4" s="1075"/>
      <c r="E4" s="1075"/>
      <c r="F4" s="1075"/>
      <c r="G4" s="1141"/>
      <c r="H4" s="1141"/>
    </row>
    <row r="5" spans="1:17" ht="26.1" customHeight="1">
      <c r="C5" s="1080"/>
      <c r="D5" s="1312" t="s">
        <v>696</v>
      </c>
      <c r="E5" s="1312"/>
      <c r="F5" s="1312"/>
      <c r="G5" s="1312"/>
      <c r="H5" s="1138"/>
    </row>
    <row r="6" spans="1:17" ht="3" customHeight="1">
      <c r="C6" s="1080"/>
      <c r="D6" s="1075"/>
      <c r="E6" s="1142"/>
      <c r="F6" s="1142"/>
      <c r="G6" s="1079"/>
      <c r="H6" s="1143"/>
    </row>
    <row r="7" spans="1:17">
      <c r="C7" s="1080"/>
      <c r="D7" s="1296" t="s">
        <v>445</v>
      </c>
      <c r="E7" s="1296"/>
      <c r="F7" s="1296"/>
      <c r="G7" s="1296"/>
      <c r="H7" s="1353" t="s">
        <v>446</v>
      </c>
    </row>
    <row r="8" spans="1:17" ht="22.8">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6"/>
      <c r="C10" s="1080"/>
      <c r="D10" s="1096" t="s">
        <v>92</v>
      </c>
      <c r="E10" s="1151" t="s">
        <v>699</v>
      </c>
      <c r="F10" s="1131" t="s">
        <v>2070</v>
      </c>
      <c r="G10" s="1037" t="s">
        <v>2073</v>
      </c>
      <c r="H10" s="1285" t="s">
        <v>701</v>
      </c>
    </row>
    <row r="11" spans="1:17" ht="21" customHeight="1">
      <c r="A11" s="1106"/>
      <c r="C11" s="1080"/>
      <c r="D11" s="1096" t="s">
        <v>48</v>
      </c>
      <c r="E11" s="1151" t="s">
        <v>700</v>
      </c>
      <c r="F11" s="1131" t="s">
        <v>2070</v>
      </c>
      <c r="G11" s="1111" t="s">
        <v>2073</v>
      </c>
      <c r="H11" s="1286"/>
    </row>
    <row r="12" spans="1:17" ht="21" customHeight="1">
      <c r="A12" s="1083"/>
      <c r="C12" s="1078"/>
      <c r="D12" s="1096" t="s">
        <v>49</v>
      </c>
      <c r="E12" s="1151" t="s">
        <v>683</v>
      </c>
      <c r="F12" s="1131" t="s">
        <v>2071</v>
      </c>
      <c r="G12" s="1111" t="s">
        <v>2074</v>
      </c>
      <c r="H12" s="1286"/>
      <c r="I12" s="1101"/>
      <c r="K12" s="1074"/>
    </row>
    <row r="13" spans="1:17" ht="21" customHeight="1">
      <c r="A13" s="1083"/>
      <c r="C13" s="1078"/>
      <c r="D13" s="1096" t="s">
        <v>50</v>
      </c>
      <c r="E13" s="1151" t="s">
        <v>684</v>
      </c>
      <c r="F13" s="1131" t="s">
        <v>2072</v>
      </c>
      <c r="G13" s="1111" t="s">
        <v>2074</v>
      </c>
      <c r="H13" s="1286"/>
      <c r="I13" s="1101"/>
      <c r="K13" s="1074"/>
    </row>
    <row r="14" spans="1:17" ht="15" customHeight="1">
      <c r="A14" s="1106"/>
      <c r="C14" s="1080"/>
      <c r="D14" s="1086"/>
      <c r="E14" s="1153" t="s">
        <v>327</v>
      </c>
      <c r="F14" s="1148"/>
      <c r="G14" s="1146"/>
      <c r="H14" s="1287"/>
    </row>
    <row r="15" spans="1:17">
      <c r="D15" s="1155"/>
      <c r="E15" s="1155"/>
      <c r="F15" s="1155"/>
      <c r="G15" s="1155"/>
      <c r="H15" s="1155"/>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rostec.ru/purchase/documents/" xr:uid="{00000000-0004-0000-1F00-000000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27"/>
  <sheetViews>
    <sheetView showGridLines="0" topLeftCell="E1" zoomScaleNormal="100" workbookViewId="0">
      <selection activeCell="G26" sqref="G26"/>
    </sheetView>
  </sheetViews>
  <sheetFormatPr defaultColWidth="10.625" defaultRowHeight="13.8"/>
  <cols>
    <col min="1" max="1" width="3.75" style="1103" hidden="1" customWidth="1"/>
    <col min="2" max="4" width="3.75" style="1100" hidden="1" customWidth="1"/>
    <col min="5" max="5" width="3.75" style="1081" customWidth="1"/>
    <col min="6" max="6" width="9.75" style="1074" customWidth="1"/>
    <col min="7" max="7" width="37.75" style="1074" customWidth="1"/>
    <col min="8" max="8" width="66.875" style="1074" customWidth="1"/>
    <col min="9" max="9" width="115.75" style="1074" customWidth="1"/>
    <col min="10" max="11" width="10.625" style="1100"/>
    <col min="12" max="12" width="11.125" style="1100" customWidth="1"/>
    <col min="13" max="20" width="10.625" style="1100"/>
    <col min="21" max="16384" width="10.625" style="1074"/>
  </cols>
  <sheetData>
    <row r="1" spans="1:20" ht="3" customHeight="1">
      <c r="A1" s="1103" t="s">
        <v>209</v>
      </c>
    </row>
    <row r="2" spans="1:20" ht="22.2">
      <c r="F2" s="1279" t="s">
        <v>471</v>
      </c>
      <c r="G2" s="1280"/>
      <c r="H2" s="1281"/>
      <c r="I2" s="1137"/>
    </row>
    <row r="3" spans="1:20" ht="3" customHeight="1"/>
    <row r="4" spans="1:20" s="1097" customFormat="1" ht="11.4">
      <c r="A4" s="1102"/>
      <c r="B4" s="1102"/>
      <c r="C4" s="1102"/>
      <c r="D4" s="1102"/>
      <c r="F4" s="1231" t="s">
        <v>445</v>
      </c>
      <c r="G4" s="1231"/>
      <c r="H4" s="1231"/>
      <c r="I4" s="1282" t="s">
        <v>446</v>
      </c>
      <c r="J4" s="1102"/>
      <c r="K4" s="1102"/>
      <c r="L4" s="1102"/>
      <c r="M4" s="1102"/>
      <c r="N4" s="1102"/>
      <c r="O4" s="1102"/>
      <c r="P4" s="1102"/>
      <c r="Q4" s="1102"/>
      <c r="R4" s="1102"/>
      <c r="S4" s="1102"/>
      <c r="T4" s="1102"/>
    </row>
    <row r="5" spans="1:20" s="1097" customFormat="1" ht="11.25" customHeight="1">
      <c r="A5" s="1102"/>
      <c r="B5" s="1102"/>
      <c r="C5" s="1102"/>
      <c r="D5" s="1102"/>
      <c r="F5" s="1183" t="s">
        <v>91</v>
      </c>
      <c r="G5" s="1127" t="s">
        <v>448</v>
      </c>
      <c r="H5" s="1194" t="s">
        <v>439</v>
      </c>
      <c r="I5" s="1282"/>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600000000000001">
      <c r="A7" s="1102"/>
      <c r="B7" s="1102"/>
      <c r="C7" s="1102"/>
      <c r="D7" s="1102"/>
      <c r="F7" s="1124">
        <v>1</v>
      </c>
      <c r="G7" s="1133" t="s">
        <v>472</v>
      </c>
      <c r="H7" s="1187" t="str">
        <f>IF(dateCh="","",dateCh)</f>
        <v>06.05.2019</v>
      </c>
      <c r="I7" s="1098" t="s">
        <v>473</v>
      </c>
      <c r="J7" s="1123"/>
      <c r="K7" s="1102"/>
      <c r="L7" s="1102"/>
      <c r="M7" s="1102"/>
      <c r="N7" s="1102"/>
      <c r="O7" s="1102"/>
      <c r="P7" s="1102"/>
      <c r="Q7" s="1102"/>
      <c r="R7" s="1102"/>
      <c r="S7" s="1102"/>
      <c r="T7" s="1102"/>
    </row>
    <row r="8" spans="1:20" s="1097" customFormat="1" ht="45.6">
      <c r="A8" s="1283">
        <v>1</v>
      </c>
      <c r="B8" s="1102"/>
      <c r="C8" s="1102"/>
      <c r="D8" s="1102"/>
      <c r="F8" s="1124" t="str">
        <f>"2." &amp;mergeValue(A8)</f>
        <v>2.1</v>
      </c>
      <c r="G8" s="1133" t="s">
        <v>474</v>
      </c>
      <c r="H8" s="1187" t="str">
        <f>IF('Перечень тарифов'!R21="","наименование отсутствует","" &amp; 'Перечень тарифов'!R21 &amp; "")</f>
        <v>наименование отсутствует</v>
      </c>
      <c r="I8" s="1098" t="s">
        <v>569</v>
      </c>
      <c r="J8" s="1123"/>
      <c r="K8" s="1102"/>
      <c r="L8" s="1102"/>
      <c r="M8" s="1102"/>
      <c r="N8" s="1102"/>
      <c r="O8" s="1102"/>
      <c r="P8" s="1102"/>
      <c r="Q8" s="1102"/>
      <c r="R8" s="1102"/>
      <c r="S8" s="1102"/>
      <c r="T8" s="1102"/>
    </row>
    <row r="9" spans="1:20" s="1097" customFormat="1" ht="22.8">
      <c r="A9" s="1283"/>
      <c r="B9" s="1102"/>
      <c r="C9" s="1102"/>
      <c r="D9" s="1102"/>
      <c r="F9" s="1124" t="str">
        <f>"3." &amp;mergeValue(A9)</f>
        <v>3.1</v>
      </c>
      <c r="G9" s="1133" t="s">
        <v>475</v>
      </c>
      <c r="H9" s="1187" t="str">
        <f>IF('Перечень тарифов'!F21="","наименование отсутствует","" &amp; 'Перечень тарифов'!F21 &amp; "")</f>
        <v>Производство тепловой энергии. Некомбинированная выработка</v>
      </c>
      <c r="I9" s="1098" t="s">
        <v>567</v>
      </c>
      <c r="J9" s="1123"/>
      <c r="K9" s="1102"/>
      <c r="L9" s="1102"/>
      <c r="M9" s="1102"/>
      <c r="N9" s="1102"/>
      <c r="O9" s="1102"/>
      <c r="P9" s="1102"/>
      <c r="Q9" s="1102"/>
      <c r="R9" s="1102"/>
      <c r="S9" s="1102"/>
      <c r="T9" s="1102"/>
    </row>
    <row r="10" spans="1:20" s="1097" customFormat="1" ht="22.8">
      <c r="A10" s="1283"/>
      <c r="B10" s="1102"/>
      <c r="C10" s="1102"/>
      <c r="D10" s="1102"/>
      <c r="F10" s="1124" t="str">
        <f>"4."&amp;mergeValue(A10)</f>
        <v>4.1</v>
      </c>
      <c r="G10" s="1133" t="s">
        <v>476</v>
      </c>
      <c r="H10" s="1194" t="s">
        <v>449</v>
      </c>
      <c r="I10" s="1098"/>
      <c r="J10" s="1123"/>
      <c r="K10" s="1102"/>
      <c r="L10" s="1102"/>
      <c r="M10" s="1102"/>
      <c r="N10" s="1102"/>
      <c r="O10" s="1102"/>
      <c r="P10" s="1102"/>
      <c r="Q10" s="1102"/>
      <c r="R10" s="1102"/>
      <c r="S10" s="1102"/>
      <c r="T10" s="1102"/>
    </row>
    <row r="11" spans="1:20" s="1097" customFormat="1" ht="18.600000000000001">
      <c r="A11" s="1283"/>
      <c r="B11" s="1283">
        <v>1</v>
      </c>
      <c r="C11" s="1184"/>
      <c r="D11" s="1184"/>
      <c r="F11" s="1124" t="str">
        <f>"4."&amp;mergeValue(A11) &amp;"."&amp;mergeValue(B11)</f>
        <v>4.1.1</v>
      </c>
      <c r="G11" s="1119" t="s">
        <v>571</v>
      </c>
      <c r="H11" s="1187" t="str">
        <f>IF(region_name="","",region_name)</f>
        <v>Самарская область</v>
      </c>
      <c r="I11" s="1098" t="s">
        <v>479</v>
      </c>
      <c r="J11" s="1123"/>
      <c r="K11" s="1102"/>
      <c r="L11" s="1102"/>
      <c r="M11" s="1102"/>
      <c r="N11" s="1102"/>
      <c r="O11" s="1102"/>
      <c r="P11" s="1102"/>
      <c r="Q11" s="1102"/>
      <c r="R11" s="1102"/>
      <c r="S11" s="1102"/>
      <c r="T11" s="1102"/>
    </row>
    <row r="12" spans="1:20" s="1097" customFormat="1" ht="22.8">
      <c r="A12" s="1283"/>
      <c r="B12" s="1283"/>
      <c r="C12" s="1283">
        <v>1</v>
      </c>
      <c r="D12" s="1184"/>
      <c r="F12" s="1124" t="str">
        <f>"4."&amp;mergeValue(A12) &amp;"."&amp;mergeValue(B12)&amp;"."&amp;mergeValue(C12)</f>
        <v>4.1.1.1</v>
      </c>
      <c r="G12" s="1128" t="s">
        <v>477</v>
      </c>
      <c r="H12" s="1187" t="str">
        <f>IF(Территории!H13="","","" &amp; Территории!H13 &amp; "")</f>
        <v>городской округ Тольятти</v>
      </c>
      <c r="I12" s="1098" t="s">
        <v>480</v>
      </c>
      <c r="J12" s="1123"/>
      <c r="K12" s="1102"/>
      <c r="L12" s="1102"/>
      <c r="M12" s="1102"/>
      <c r="N12" s="1102"/>
      <c r="O12" s="1102"/>
      <c r="P12" s="1102"/>
      <c r="Q12" s="1102"/>
      <c r="R12" s="1102"/>
      <c r="S12" s="1102"/>
      <c r="T12" s="1102"/>
    </row>
    <row r="13" spans="1:20" s="1097" customFormat="1" ht="57">
      <c r="A13" s="1283"/>
      <c r="B13" s="1283"/>
      <c r="C13" s="1283"/>
      <c r="D13" s="1184">
        <v>1</v>
      </c>
      <c r="F13" s="1124" t="str">
        <f>"4."&amp;mergeValue(A13) &amp;"."&amp;mergeValue(B13)&amp;"."&amp;mergeValue(C13)&amp;"."&amp;mergeValue(D13)</f>
        <v>4.1.1.1.1</v>
      </c>
      <c r="G13" s="1136" t="s">
        <v>478</v>
      </c>
      <c r="H13" s="1187" t="str">
        <f>IF(Территории!R14="","","" &amp; Территории!R14 &amp; "")</f>
        <v>городской округ Тольятти (36740000)</v>
      </c>
      <c r="I13" s="1185" t="s">
        <v>570</v>
      </c>
      <c r="J13" s="1123"/>
      <c r="K13" s="1102"/>
      <c r="L13" s="1102"/>
      <c r="M13" s="1102"/>
      <c r="N13" s="1102"/>
      <c r="O13" s="1102"/>
      <c r="P13" s="1102"/>
      <c r="Q13" s="1102"/>
      <c r="R13" s="1102"/>
      <c r="S13" s="1102"/>
      <c r="T13" s="1102"/>
    </row>
    <row r="14" spans="1:20" s="1097" customFormat="1" ht="45.6">
      <c r="A14" s="1283">
        <v>2</v>
      </c>
      <c r="B14" s="1102"/>
      <c r="C14" s="1102"/>
      <c r="D14" s="1102"/>
      <c r="F14" s="1124" t="str">
        <f>"2." &amp;mergeValue(A14)</f>
        <v>2.2</v>
      </c>
      <c r="G14" s="1133" t="s">
        <v>474</v>
      </c>
      <c r="H14" s="1187" t="str">
        <f>IF('Перечень тарифов'!R26="","наименование отсутствует","" &amp; 'Перечень тарифов'!R26 &amp; "")</f>
        <v>наименование отсутствует</v>
      </c>
      <c r="I14" s="1098" t="s">
        <v>569</v>
      </c>
      <c r="J14" s="1123"/>
      <c r="K14" s="1102"/>
      <c r="L14" s="1102"/>
      <c r="M14" s="1102"/>
      <c r="N14" s="1102"/>
      <c r="O14" s="1102"/>
      <c r="P14" s="1102"/>
      <c r="Q14" s="1102"/>
      <c r="R14" s="1102"/>
      <c r="S14" s="1102"/>
      <c r="T14" s="1102"/>
    </row>
    <row r="15" spans="1:20" s="1097" customFormat="1" ht="22.8">
      <c r="A15" s="1283"/>
      <c r="B15" s="1102"/>
      <c r="C15" s="1102"/>
      <c r="D15" s="1102"/>
      <c r="F15" s="1124" t="str">
        <f>"3." &amp;mergeValue(A15)</f>
        <v>3.2</v>
      </c>
      <c r="G15" s="1133" t="s">
        <v>475</v>
      </c>
      <c r="H15" s="1187" t="str">
        <f>IF('Перечень тарифов'!F26="","наименование отсутствует","" &amp; 'Перечень тарифов'!F26 &amp; "")</f>
        <v>Производство. Теплоноситель</v>
      </c>
      <c r="I15" s="1098" t="s">
        <v>567</v>
      </c>
      <c r="J15" s="1123"/>
      <c r="K15" s="1102"/>
      <c r="L15" s="1102"/>
      <c r="M15" s="1102"/>
      <c r="N15" s="1102"/>
      <c r="O15" s="1102"/>
      <c r="P15" s="1102"/>
      <c r="Q15" s="1102"/>
      <c r="R15" s="1102"/>
      <c r="S15" s="1102"/>
      <c r="T15" s="1102"/>
    </row>
    <row r="16" spans="1:20" s="1097" customFormat="1" ht="22.8">
      <c r="A16" s="1283"/>
      <c r="B16" s="1102"/>
      <c r="C16" s="1102"/>
      <c r="D16" s="1102"/>
      <c r="F16" s="1124" t="str">
        <f>"4."&amp;mergeValue(A16)</f>
        <v>4.2</v>
      </c>
      <c r="G16" s="1133" t="s">
        <v>476</v>
      </c>
      <c r="H16" s="1194" t="s">
        <v>449</v>
      </c>
      <c r="I16" s="1098"/>
      <c r="J16" s="1123"/>
      <c r="K16" s="1102"/>
      <c r="L16" s="1102"/>
      <c r="M16" s="1102"/>
      <c r="N16" s="1102"/>
      <c r="O16" s="1102"/>
      <c r="P16" s="1102"/>
      <c r="Q16" s="1102"/>
      <c r="R16" s="1102"/>
      <c r="S16" s="1102"/>
      <c r="T16" s="1102"/>
    </row>
    <row r="17" spans="1:20" s="1097" customFormat="1" ht="18.600000000000001">
      <c r="A17" s="1283"/>
      <c r="B17" s="1283">
        <v>1</v>
      </c>
      <c r="C17" s="1184"/>
      <c r="D17" s="1184"/>
      <c r="F17" s="1124" t="str">
        <f>"4."&amp;mergeValue(A17) &amp;"."&amp;mergeValue(B17)</f>
        <v>4.2.1</v>
      </c>
      <c r="G17" s="1119" t="s">
        <v>571</v>
      </c>
      <c r="H17" s="1187" t="str">
        <f>IF(region_name="","",region_name)</f>
        <v>Самарская область</v>
      </c>
      <c r="I17" s="1098" t="s">
        <v>479</v>
      </c>
      <c r="J17" s="1123"/>
      <c r="K17" s="1102"/>
      <c r="L17" s="1102"/>
      <c r="M17" s="1102"/>
      <c r="N17" s="1102"/>
      <c r="O17" s="1102"/>
      <c r="P17" s="1102"/>
      <c r="Q17" s="1102"/>
      <c r="R17" s="1102"/>
      <c r="S17" s="1102"/>
      <c r="T17" s="1102"/>
    </row>
    <row r="18" spans="1:20" s="1097" customFormat="1" ht="22.8">
      <c r="A18" s="1283"/>
      <c r="B18" s="1283"/>
      <c r="C18" s="1283">
        <v>1</v>
      </c>
      <c r="D18" s="1184"/>
      <c r="F18" s="1124" t="str">
        <f>"4."&amp;mergeValue(A18) &amp;"."&amp;mergeValue(B18)&amp;"."&amp;mergeValue(C18)</f>
        <v>4.2.1.1</v>
      </c>
      <c r="G18" s="1128" t="s">
        <v>477</v>
      </c>
      <c r="H18" s="1187" t="str">
        <f>IF(Территории!H13="","","" &amp; Территории!H13 &amp; "")</f>
        <v>городской округ Тольятти</v>
      </c>
      <c r="I18" s="1098" t="s">
        <v>480</v>
      </c>
      <c r="J18" s="1123"/>
      <c r="K18" s="1102"/>
      <c r="L18" s="1102"/>
      <c r="M18" s="1102"/>
      <c r="N18" s="1102"/>
      <c r="O18" s="1102"/>
      <c r="P18" s="1102"/>
      <c r="Q18" s="1102"/>
      <c r="R18" s="1102"/>
      <c r="S18" s="1102"/>
      <c r="T18" s="1102"/>
    </row>
    <row r="19" spans="1:20" s="1097" customFormat="1" ht="57">
      <c r="A19" s="1283"/>
      <c r="B19" s="1283"/>
      <c r="C19" s="1283"/>
      <c r="D19" s="1184">
        <v>1</v>
      </c>
      <c r="F19" s="1124" t="str">
        <f>"4."&amp;mergeValue(A19) &amp;"."&amp;mergeValue(B19)&amp;"."&amp;mergeValue(C19)&amp;"."&amp;mergeValue(D19)</f>
        <v>4.2.1.1.1</v>
      </c>
      <c r="G19" s="1136" t="s">
        <v>478</v>
      </c>
      <c r="H19" s="1187" t="str">
        <f>IF(Территории!R14="","","" &amp; Территории!R14 &amp; "")</f>
        <v>городской округ Тольятти (36740000)</v>
      </c>
      <c r="I19" s="1185" t="s">
        <v>570</v>
      </c>
      <c r="J19" s="1123"/>
      <c r="K19" s="1102"/>
      <c r="L19" s="1102"/>
      <c r="M19" s="1102"/>
      <c r="N19" s="1102"/>
      <c r="O19" s="1102"/>
      <c r="P19" s="1102"/>
      <c r="Q19" s="1102"/>
      <c r="R19" s="1102"/>
      <c r="S19" s="1102"/>
      <c r="T19" s="1102"/>
    </row>
    <row r="20" spans="1:20" s="1097" customFormat="1" ht="45.6">
      <c r="A20" s="1283">
        <v>3</v>
      </c>
      <c r="B20" s="1102"/>
      <c r="C20" s="1102"/>
      <c r="D20" s="1102"/>
      <c r="F20" s="1124" t="str">
        <f>"2." &amp;mergeValue(A20)</f>
        <v>2.3</v>
      </c>
      <c r="G20" s="1133" t="s">
        <v>474</v>
      </c>
      <c r="H20" s="1187" t="str">
        <f>IF('Перечень тарифов'!R31="","наименование отсутствует","" &amp; 'Перечень тарифов'!R31 &amp; "")</f>
        <v>наименование отсутствует</v>
      </c>
      <c r="I20" s="1098" t="s">
        <v>569</v>
      </c>
      <c r="J20" s="1123"/>
      <c r="K20" s="1102"/>
      <c r="L20" s="1102"/>
      <c r="M20" s="1102"/>
      <c r="N20" s="1102"/>
      <c r="O20" s="1102"/>
      <c r="P20" s="1102"/>
      <c r="Q20" s="1102"/>
      <c r="R20" s="1102"/>
      <c r="S20" s="1102"/>
      <c r="T20" s="1102"/>
    </row>
    <row r="21" spans="1:20" s="1097" customFormat="1" ht="22.8">
      <c r="A21" s="1283"/>
      <c r="B21" s="1102"/>
      <c r="C21" s="1102"/>
      <c r="D21" s="1102"/>
      <c r="F21" s="1124" t="str">
        <f>"3." &amp;mergeValue(A21)</f>
        <v>3.3</v>
      </c>
      <c r="G21" s="1133" t="s">
        <v>475</v>
      </c>
      <c r="H21" s="1187" t="str">
        <f>IF('Перечень тарифов'!F31="","наименование отсутствует","" &amp; 'Перечень тарифов'!F31 &amp; "")</f>
        <v>Передача. Тепловая энергия</v>
      </c>
      <c r="I21" s="1098" t="s">
        <v>567</v>
      </c>
      <c r="J21" s="1123"/>
      <c r="K21" s="1102"/>
      <c r="L21" s="1102"/>
      <c r="M21" s="1102"/>
      <c r="N21" s="1102"/>
      <c r="O21" s="1102"/>
      <c r="P21" s="1102"/>
      <c r="Q21" s="1102"/>
      <c r="R21" s="1102"/>
      <c r="S21" s="1102"/>
      <c r="T21" s="1102"/>
    </row>
    <row r="22" spans="1:20" s="1097" customFormat="1" ht="22.8">
      <c r="A22" s="1283"/>
      <c r="B22" s="1102"/>
      <c r="C22" s="1102"/>
      <c r="D22" s="1102"/>
      <c r="F22" s="1124" t="str">
        <f>"4."&amp;mergeValue(A22)</f>
        <v>4.3</v>
      </c>
      <c r="G22" s="1133" t="s">
        <v>476</v>
      </c>
      <c r="H22" s="1194" t="s">
        <v>449</v>
      </c>
      <c r="I22" s="1098"/>
      <c r="J22" s="1123"/>
      <c r="K22" s="1102"/>
      <c r="L22" s="1102"/>
      <c r="M22" s="1102"/>
      <c r="N22" s="1102"/>
      <c r="O22" s="1102"/>
      <c r="P22" s="1102"/>
      <c r="Q22" s="1102"/>
      <c r="R22" s="1102"/>
      <c r="S22" s="1102"/>
      <c r="T22" s="1102"/>
    </row>
    <row r="23" spans="1:20" s="1097" customFormat="1" ht="18.600000000000001">
      <c r="A23" s="1283"/>
      <c r="B23" s="1283">
        <v>1</v>
      </c>
      <c r="C23" s="1184"/>
      <c r="D23" s="1184"/>
      <c r="F23" s="1124" t="str">
        <f>"4."&amp;mergeValue(A23) &amp;"."&amp;mergeValue(B23)</f>
        <v>4.3.1</v>
      </c>
      <c r="G23" s="1119" t="s">
        <v>571</v>
      </c>
      <c r="H23" s="1187" t="str">
        <f>IF(region_name="","",region_name)</f>
        <v>Самарская область</v>
      </c>
      <c r="I23" s="1098" t="s">
        <v>479</v>
      </c>
      <c r="J23" s="1123"/>
      <c r="K23" s="1102"/>
      <c r="L23" s="1102"/>
      <c r="M23" s="1102"/>
      <c r="N23" s="1102"/>
      <c r="O23" s="1102"/>
      <c r="P23" s="1102"/>
      <c r="Q23" s="1102"/>
      <c r="R23" s="1102"/>
      <c r="S23" s="1102"/>
      <c r="T23" s="1102"/>
    </row>
    <row r="24" spans="1:20" s="1097" customFormat="1" ht="22.8">
      <c r="A24" s="1283"/>
      <c r="B24" s="1283"/>
      <c r="C24" s="1283">
        <v>1</v>
      </c>
      <c r="D24" s="1184"/>
      <c r="F24" s="1124" t="str">
        <f>"4."&amp;mergeValue(A24) &amp;"."&amp;mergeValue(B24)&amp;"."&amp;mergeValue(C24)</f>
        <v>4.3.1.1</v>
      </c>
      <c r="G24" s="1128" t="s">
        <v>477</v>
      </c>
      <c r="H24" s="1187" t="str">
        <f>IF(Территории!H13="","","" &amp; Территории!H13 &amp; "")</f>
        <v>городской округ Тольятти</v>
      </c>
      <c r="I24" s="1098" t="s">
        <v>480</v>
      </c>
      <c r="J24" s="1123"/>
      <c r="K24" s="1102"/>
      <c r="L24" s="1102"/>
      <c r="M24" s="1102"/>
      <c r="N24" s="1102"/>
      <c r="O24" s="1102"/>
      <c r="P24" s="1102"/>
      <c r="Q24" s="1102"/>
      <c r="R24" s="1102"/>
      <c r="S24" s="1102"/>
      <c r="T24" s="1102"/>
    </row>
    <row r="25" spans="1:20" s="1097" customFormat="1" ht="57">
      <c r="A25" s="1283"/>
      <c r="B25" s="1283"/>
      <c r="C25" s="1283"/>
      <c r="D25" s="1184">
        <v>1</v>
      </c>
      <c r="F25" s="1124" t="str">
        <f>"4."&amp;mergeValue(A25) &amp;"."&amp;mergeValue(B25)&amp;"."&amp;mergeValue(C25)&amp;"."&amp;mergeValue(D25)</f>
        <v>4.3.1.1.1</v>
      </c>
      <c r="G25" s="1136" t="s">
        <v>478</v>
      </c>
      <c r="H25" s="1187" t="str">
        <f>IF(Территории!R14="","","" &amp; Территории!R14 &amp; "")</f>
        <v>городской округ Тольятти (36740000)</v>
      </c>
      <c r="I25" s="1185" t="s">
        <v>570</v>
      </c>
      <c r="J25" s="1123"/>
      <c r="K25" s="1102"/>
      <c r="L25" s="1102"/>
      <c r="M25" s="1102"/>
      <c r="N25" s="1102"/>
      <c r="O25" s="1102"/>
      <c r="P25" s="1102"/>
      <c r="Q25" s="1102"/>
      <c r="R25" s="1102"/>
      <c r="S25" s="1102"/>
      <c r="T25" s="1102"/>
    </row>
    <row r="26" spans="1:20" s="1121" customFormat="1" ht="3" customHeight="1">
      <c r="A26" s="1122"/>
      <c r="B26" s="1122"/>
      <c r="C26" s="1122"/>
      <c r="D26" s="1122"/>
      <c r="F26" s="1120"/>
      <c r="G26" s="1134"/>
      <c r="H26" s="1135"/>
      <c r="I26" s="1105"/>
      <c r="J26" s="1122"/>
      <c r="K26" s="1122"/>
      <c r="L26" s="1122"/>
      <c r="M26" s="1122"/>
      <c r="N26" s="1122"/>
      <c r="O26" s="1122"/>
      <c r="P26" s="1122"/>
      <c r="Q26" s="1122"/>
      <c r="R26" s="1122"/>
      <c r="S26" s="1122"/>
      <c r="T26" s="1122"/>
    </row>
    <row r="27" spans="1:20" s="1121" customFormat="1" ht="15" customHeight="1">
      <c r="A27" s="1122"/>
      <c r="B27" s="1122"/>
      <c r="C27" s="1122"/>
      <c r="D27" s="1122"/>
      <c r="F27" s="1120"/>
      <c r="G27" s="1278" t="s">
        <v>572</v>
      </c>
      <c r="H27" s="1278"/>
      <c r="I27" s="1105"/>
      <c r="J27" s="1122"/>
      <c r="K27" s="1122"/>
      <c r="L27" s="1122"/>
      <c r="M27" s="1122"/>
      <c r="N27" s="1122"/>
      <c r="O27" s="1122"/>
      <c r="P27" s="1122"/>
      <c r="Q27" s="1122"/>
      <c r="R27" s="1122"/>
      <c r="S27" s="1122"/>
      <c r="T27" s="1122"/>
    </row>
  </sheetData>
  <sheetProtection password="FA9C"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CE78"/>
  <sheetViews>
    <sheetView showGridLines="0" topLeftCell="E19" zoomScaleNormal="100" workbookViewId="0">
      <selection activeCell="J24" sqref="J24"/>
    </sheetView>
  </sheetViews>
  <sheetFormatPr defaultColWidth="10.625" defaultRowHeight="13.8"/>
  <cols>
    <col min="1" max="1" width="9.125" style="1082" hidden="1" customWidth="1"/>
    <col min="2" max="2" width="9.125" style="1095" hidden="1" customWidth="1"/>
    <col min="3" max="3" width="3.75" style="1081" customWidth="1"/>
    <col min="4" max="4" width="6.25" style="1074" bestFit="1" customWidth="1"/>
    <col min="5" max="5" width="46.75" style="1074" customWidth="1"/>
    <col min="6" max="6" width="35.75" style="1074" customWidth="1"/>
    <col min="7" max="7" width="3.75" style="1074" customWidth="1"/>
    <col min="8" max="9" width="11.75" style="1074" customWidth="1"/>
    <col min="10" max="11" width="35.75" style="1074" customWidth="1"/>
    <col min="12" max="12" width="84.875" style="1074" customWidth="1"/>
    <col min="13" max="13" width="10.625" style="1074"/>
    <col min="14" max="15" width="10.625" style="1101"/>
    <col min="16" max="16384" width="10.625" style="1074"/>
  </cols>
  <sheetData>
    <row r="1" spans="1:32" hidden="1">
      <c r="S1" s="1149"/>
      <c r="AF1" s="1150"/>
    </row>
    <row r="2" spans="1:32" hidden="1"/>
    <row r="3" spans="1:32" hidden="1"/>
    <row r="4" spans="1:32" ht="3" customHeight="1">
      <c r="C4" s="1080"/>
      <c r="D4" s="1075"/>
      <c r="E4" s="1075"/>
      <c r="F4" s="1075"/>
      <c r="G4" s="1075"/>
      <c r="H4" s="1075"/>
      <c r="I4" s="1075"/>
      <c r="J4" s="1075"/>
      <c r="K4" s="1141"/>
      <c r="L4" s="1141"/>
    </row>
    <row r="5" spans="1:32" ht="26.1" customHeight="1">
      <c r="C5" s="1080"/>
      <c r="D5" s="1312" t="s">
        <v>708</v>
      </c>
      <c r="E5" s="1312"/>
      <c r="F5" s="1312"/>
      <c r="G5" s="1312"/>
      <c r="H5" s="1312"/>
      <c r="I5" s="1312"/>
      <c r="J5" s="1312"/>
      <c r="K5" s="1312"/>
      <c r="L5" s="1125"/>
    </row>
    <row r="6" spans="1:32" ht="3" customHeight="1">
      <c r="C6" s="1080"/>
      <c r="D6" s="1075"/>
      <c r="E6" s="1142"/>
      <c r="F6" s="1142"/>
      <c r="G6" s="1142"/>
      <c r="H6" s="1142"/>
      <c r="I6" s="1142"/>
      <c r="J6" s="1142"/>
      <c r="K6" s="1079"/>
      <c r="L6" s="1143"/>
    </row>
    <row r="7" spans="1:32" ht="22.8">
      <c r="C7" s="1080"/>
      <c r="D7" s="1075"/>
      <c r="E7" s="1159" t="str">
        <f>"Дата подачи заявления об "&amp;IF(datePr_ch="","утверждении","изменении") &amp; " тарифов"</f>
        <v>Дата подачи заявления об утверждении тарифов</v>
      </c>
      <c r="F7" s="1289" t="str">
        <f>IF(datePr_ch="",IF(datePr="","",datePr),datePr_ch)</f>
        <v>30.04.2019</v>
      </c>
      <c r="G7" s="1289"/>
      <c r="H7" s="1289"/>
      <c r="I7" s="1289"/>
      <c r="J7" s="1289"/>
      <c r="K7" s="1289"/>
      <c r="L7" s="1171"/>
      <c r="M7" s="1099"/>
    </row>
    <row r="8" spans="1:32" ht="22.8">
      <c r="C8" s="1080"/>
      <c r="D8" s="1075"/>
      <c r="E8" s="1159" t="str">
        <f>"Номер подачи заявления об "&amp;IF(numberPr_ch="","утверждении","изменении") &amp; " тарифов"</f>
        <v>Номер подачи заявления об утверждении тарифов</v>
      </c>
      <c r="F8" s="1289" t="str">
        <f>IF(numberPr_ch="",IF(numberPr="","",numberPr),numberPr_ch)</f>
        <v>1421/401, 1422/401, 1423/401</v>
      </c>
      <c r="G8" s="1289"/>
      <c r="H8" s="1289"/>
      <c r="I8" s="1289"/>
      <c r="J8" s="1289"/>
      <c r="K8" s="1289"/>
      <c r="L8" s="1171"/>
      <c r="M8" s="1099"/>
    </row>
    <row r="9" spans="1:32">
      <c r="C9" s="1080"/>
      <c r="D9" s="1075"/>
      <c r="E9" s="1142"/>
      <c r="F9" s="1142"/>
      <c r="G9" s="1142"/>
      <c r="H9" s="1142"/>
      <c r="I9" s="1142"/>
      <c r="J9" s="1142"/>
      <c r="K9" s="1079"/>
      <c r="L9" s="1143"/>
    </row>
    <row r="10" spans="1:32" ht="21" customHeight="1">
      <c r="C10" s="1080"/>
      <c r="D10" s="1296" t="s">
        <v>445</v>
      </c>
      <c r="E10" s="1296"/>
      <c r="F10" s="1296"/>
      <c r="G10" s="1296"/>
      <c r="H10" s="1296"/>
      <c r="I10" s="1296"/>
      <c r="J10" s="1296"/>
      <c r="K10" s="1296"/>
      <c r="L10" s="1353" t="s">
        <v>446</v>
      </c>
    </row>
    <row r="11" spans="1:32" ht="21" customHeight="1">
      <c r="C11" s="1080"/>
      <c r="D11" s="1307" t="s">
        <v>91</v>
      </c>
      <c r="E11" s="1367" t="s">
        <v>296</v>
      </c>
      <c r="F11" s="1367" t="s">
        <v>19</v>
      </c>
      <c r="G11" s="1376" t="s">
        <v>685</v>
      </c>
      <c r="H11" s="1377"/>
      <c r="I11" s="1378"/>
      <c r="J11" s="1367" t="s">
        <v>439</v>
      </c>
      <c r="K11" s="1367" t="s">
        <v>447</v>
      </c>
      <c r="L11" s="1353"/>
    </row>
    <row r="12" spans="1:32" ht="21" customHeight="1">
      <c r="C12" s="1080"/>
      <c r="D12" s="1309"/>
      <c r="E12" s="1368"/>
      <c r="F12" s="1368"/>
      <c r="G12" s="1369" t="s">
        <v>686</v>
      </c>
      <c r="H12" s="1370"/>
      <c r="I12" s="1085" t="s">
        <v>687</v>
      </c>
      <c r="J12" s="1368"/>
      <c r="K12" s="1368"/>
      <c r="L12" s="1353"/>
    </row>
    <row r="13" spans="1:32" ht="12" customHeight="1">
      <c r="C13" s="1080"/>
      <c r="D13" s="1076" t="s">
        <v>92</v>
      </c>
      <c r="E13" s="1076" t="s">
        <v>48</v>
      </c>
      <c r="F13" s="1076" t="s">
        <v>49</v>
      </c>
      <c r="G13" s="1371" t="s">
        <v>50</v>
      </c>
      <c r="H13" s="1371"/>
      <c r="I13" s="1076" t="s">
        <v>67</v>
      </c>
      <c r="J13" s="1076" t="s">
        <v>68</v>
      </c>
      <c r="K13" s="1076" t="s">
        <v>182</v>
      </c>
      <c r="L13" s="1076" t="s">
        <v>183</v>
      </c>
    </row>
    <row r="14" spans="1:32" ht="14.25" customHeight="1">
      <c r="A14" s="1106"/>
      <c r="C14" s="1080"/>
      <c r="D14" s="1154">
        <v>1</v>
      </c>
      <c r="E14" s="1359" t="s">
        <v>688</v>
      </c>
      <c r="F14" s="1372"/>
      <c r="G14" s="1372"/>
      <c r="H14" s="1372"/>
      <c r="I14" s="1372"/>
      <c r="J14" s="1372"/>
      <c r="K14" s="1372"/>
      <c r="L14" s="1091"/>
      <c r="M14" s="1156"/>
    </row>
    <row r="15" spans="1:32" ht="57">
      <c r="A15" s="1106"/>
      <c r="C15" s="1080"/>
      <c r="D15" s="1154" t="s">
        <v>294</v>
      </c>
      <c r="E15" s="1109" t="s">
        <v>449</v>
      </c>
      <c r="F15" s="1109" t="s">
        <v>449</v>
      </c>
      <c r="G15" s="1365" t="s">
        <v>449</v>
      </c>
      <c r="H15" s="1366"/>
      <c r="I15" s="1109" t="s">
        <v>449</v>
      </c>
      <c r="J15" s="1131" t="s">
        <v>1614</v>
      </c>
      <c r="K15" s="1169"/>
      <c r="L15" s="1098" t="s">
        <v>689</v>
      </c>
      <c r="M15" s="1156"/>
    </row>
    <row r="16" spans="1:32" ht="18.600000000000001">
      <c r="A16" s="1106"/>
      <c r="B16" s="1095">
        <v>3</v>
      </c>
      <c r="C16" s="1080"/>
      <c r="D16" s="1157">
        <v>2</v>
      </c>
      <c r="E16" s="1373" t="s">
        <v>690</v>
      </c>
      <c r="F16" s="1374"/>
      <c r="G16" s="1374"/>
      <c r="H16" s="1375"/>
      <c r="I16" s="1375"/>
      <c r="J16" s="1375" t="s">
        <v>449</v>
      </c>
      <c r="K16" s="1375"/>
      <c r="L16" s="1152"/>
      <c r="M16" s="1156"/>
    </row>
    <row r="17" spans="1:83" ht="21" customHeight="1">
      <c r="A17" s="1106"/>
      <c r="C17" s="1360"/>
      <c r="D17" s="1354" t="s">
        <v>691</v>
      </c>
      <c r="E17" s="136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7" t="str">
        <f>IF('Перечень тарифов'!J21="","наименование отсутствует","" &amp; 'Перечень тарифов'!J21 &amp; "")</f>
        <v>Тариф на тепловую энергию</v>
      </c>
      <c r="G17" s="1109"/>
      <c r="H17" s="1168" t="s">
        <v>1465</v>
      </c>
      <c r="I17" s="1166" t="s">
        <v>1466</v>
      </c>
      <c r="J17" s="1131" t="s">
        <v>247</v>
      </c>
      <c r="K17" s="1109" t="s">
        <v>449</v>
      </c>
      <c r="L17" s="1285" t="s">
        <v>712</v>
      </c>
      <c r="M17" s="1156"/>
    </row>
    <row r="18" spans="1:83" ht="21" customHeight="1">
      <c r="A18" s="1106"/>
      <c r="C18" s="1360"/>
      <c r="D18" s="1354"/>
      <c r="E18" s="1364"/>
      <c r="F18" s="1357"/>
      <c r="G18" s="1158"/>
      <c r="H18" s="1153" t="s">
        <v>274</v>
      </c>
      <c r="I18" s="1148"/>
      <c r="J18" s="1148"/>
      <c r="K18" s="1146"/>
      <c r="L18" s="1286"/>
      <c r="M18" s="1156"/>
    </row>
    <row r="19" spans="1:83" s="1071" customFormat="1" ht="21" customHeight="1">
      <c r="A19" s="1106"/>
      <c r="B19" s="1095"/>
      <c r="C19" s="1080"/>
      <c r="D19" s="1354" t="s">
        <v>2053</v>
      </c>
      <c r="E19"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57" t="str">
        <f>IF('Перечень тарифов'!J26="","наименование отсутствует","" &amp; 'Перечень тарифов'!J26 &amp; "")</f>
        <v>Тариф на теплоноситель, поставляемый потребителям</v>
      </c>
      <c r="G19" s="1109"/>
      <c r="H19" s="1168" t="s">
        <v>1465</v>
      </c>
      <c r="I19" s="1166" t="s">
        <v>1466</v>
      </c>
      <c r="J19" s="1131" t="s">
        <v>247</v>
      </c>
      <c r="K19" s="1109" t="s">
        <v>449</v>
      </c>
      <c r="L19" s="1286"/>
      <c r="M19" s="1156"/>
      <c r="N19" s="1101"/>
      <c r="O19" s="1101"/>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row>
    <row r="20" spans="1:83" s="1071" customFormat="1" ht="21" customHeight="1">
      <c r="A20" s="1106"/>
      <c r="B20" s="1095"/>
      <c r="C20" s="1080"/>
      <c r="D20" s="1354"/>
      <c r="E20" s="1356"/>
      <c r="F20" s="1357"/>
      <c r="G20" s="1086"/>
      <c r="H20" s="1153" t="s">
        <v>274</v>
      </c>
      <c r="I20" s="1148"/>
      <c r="J20" s="1148"/>
      <c r="K20" s="1146"/>
      <c r="L20" s="1286"/>
      <c r="M20" s="1156"/>
      <c r="N20" s="1101"/>
      <c r="O20" s="1101"/>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4"/>
      <c r="AT20" s="1074"/>
      <c r="AU20" s="1074"/>
      <c r="AV20" s="1074"/>
      <c r="AW20" s="1074"/>
      <c r="AX20" s="1074"/>
      <c r="AY20" s="1074"/>
      <c r="AZ20" s="1074"/>
      <c r="BA20" s="1074"/>
      <c r="BB20" s="1074"/>
      <c r="BC20" s="1074"/>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row>
    <row r="21" spans="1:83" s="1071" customFormat="1" ht="18.899999999999999" customHeight="1">
      <c r="A21" s="1106"/>
      <c r="B21" s="1095"/>
      <c r="C21" s="1080"/>
      <c r="D21" s="1354" t="s">
        <v>2058</v>
      </c>
      <c r="E21" s="1355" t="str">
        <f>IF('Перечень тарифов'!E31="","наименование отсутствует","" &amp; 'Перечень тарифов'!E31 &amp; "")</f>
        <v>Тарифы на услуги по передаче тепловой энергии</v>
      </c>
      <c r="F21" s="1357" t="str">
        <f>IF('Перечень тарифов'!J31="","наименование отсутствует","" &amp; 'Перечень тарифов'!J31 &amp; "")</f>
        <v>Тариф на услуги по передаче тепловой энергии</v>
      </c>
      <c r="G21" s="1109"/>
      <c r="H21" s="1168" t="s">
        <v>1465</v>
      </c>
      <c r="I21" s="1166" t="s">
        <v>2063</v>
      </c>
      <c r="J21" s="1131" t="s">
        <v>247</v>
      </c>
      <c r="K21" s="1109" t="s">
        <v>449</v>
      </c>
      <c r="L21" s="1286"/>
      <c r="M21" s="1156"/>
      <c r="N21" s="1101"/>
      <c r="O21" s="1101"/>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row>
    <row r="22" spans="1:83" s="1071" customFormat="1" ht="15" customHeight="1">
      <c r="A22" s="1106"/>
      <c r="B22" s="1095"/>
      <c r="C22" s="1080"/>
      <c r="D22" s="1354"/>
      <c r="E22" s="1356"/>
      <c r="F22" s="1357"/>
      <c r="G22" s="1086"/>
      <c r="H22" s="1153" t="s">
        <v>274</v>
      </c>
      <c r="I22" s="1148"/>
      <c r="J22" s="1148"/>
      <c r="K22" s="1146"/>
      <c r="L22" s="1287"/>
      <c r="M22" s="1156"/>
      <c r="N22" s="1101"/>
      <c r="O22" s="1101"/>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row>
    <row r="23" spans="1:83" ht="18.600000000000001">
      <c r="A23" s="1106"/>
      <c r="B23" s="1095">
        <v>3</v>
      </c>
      <c r="C23" s="1080"/>
      <c r="D23" s="1096" t="s">
        <v>49</v>
      </c>
      <c r="E23" s="1359" t="s">
        <v>692</v>
      </c>
      <c r="F23" s="1359"/>
      <c r="G23" s="1359"/>
      <c r="H23" s="1359"/>
      <c r="I23" s="1359"/>
      <c r="J23" s="1359"/>
      <c r="K23" s="1359"/>
      <c r="L23" s="1130"/>
      <c r="M23" s="1156"/>
    </row>
    <row r="24" spans="1:83" ht="34.200000000000003">
      <c r="A24" s="1106"/>
      <c r="C24" s="1080"/>
      <c r="D24" s="1154" t="s">
        <v>440</v>
      </c>
      <c r="E24" s="1109" t="s">
        <v>449</v>
      </c>
      <c r="F24" s="1109" t="s">
        <v>449</v>
      </c>
      <c r="G24" s="1365" t="s">
        <v>449</v>
      </c>
      <c r="H24" s="1366"/>
      <c r="I24" s="1109" t="s">
        <v>449</v>
      </c>
      <c r="J24" s="1109" t="s">
        <v>449</v>
      </c>
      <c r="K24" s="1037" t="s">
        <v>2075</v>
      </c>
      <c r="L24" s="1098" t="s">
        <v>693</v>
      </c>
      <c r="M24" s="1156"/>
    </row>
    <row r="25" spans="1:83" ht="18.600000000000001">
      <c r="A25" s="1106"/>
      <c r="B25" s="1095">
        <v>3</v>
      </c>
      <c r="C25" s="1080"/>
      <c r="D25" s="1096" t="s">
        <v>50</v>
      </c>
      <c r="E25" s="1359" t="s">
        <v>694</v>
      </c>
      <c r="F25" s="1359"/>
      <c r="G25" s="1359"/>
      <c r="H25" s="1359"/>
      <c r="I25" s="1359"/>
      <c r="J25" s="1359"/>
      <c r="K25" s="1359"/>
      <c r="L25" s="1130"/>
      <c r="M25" s="1156"/>
    </row>
    <row r="26" spans="1:83" ht="20.100000000000001" customHeight="1">
      <c r="A26" s="1106"/>
      <c r="C26" s="1360"/>
      <c r="D26" s="1354" t="s">
        <v>441</v>
      </c>
      <c r="E26" s="136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57" t="str">
        <f>IF('Перечень тарифов'!J21="","наименование отсутствует","" &amp; 'Перечень тарифов'!J21 &amp; "")</f>
        <v>Тариф на тепловую энергию</v>
      </c>
      <c r="G26" s="1109"/>
      <c r="H26" s="1166" t="s">
        <v>1465</v>
      </c>
      <c r="I26" s="1166" t="s">
        <v>2064</v>
      </c>
      <c r="J26" s="1172">
        <f>1951*J39</f>
        <v>15875.287</v>
      </c>
      <c r="K26" s="1109" t="s">
        <v>449</v>
      </c>
      <c r="L26" s="1285" t="s">
        <v>713</v>
      </c>
      <c r="M26" s="1156"/>
    </row>
    <row r="27" spans="1:83" s="1071" customFormat="1" ht="20.100000000000001" customHeight="1">
      <c r="A27" s="1106"/>
      <c r="B27" s="1095"/>
      <c r="C27" s="1360"/>
      <c r="D27" s="1354"/>
      <c r="E27" s="1364"/>
      <c r="F27" s="1357"/>
      <c r="G27" s="1189" t="s">
        <v>2049</v>
      </c>
      <c r="H27" s="1168" t="s">
        <v>2065</v>
      </c>
      <c r="I27" s="1166" t="s">
        <v>2066</v>
      </c>
      <c r="J27" s="1172">
        <f>2020*J40</f>
        <v>16362</v>
      </c>
      <c r="K27" s="1109" t="s">
        <v>449</v>
      </c>
      <c r="L27" s="1286"/>
      <c r="M27" s="1156"/>
      <c r="N27" s="1101"/>
      <c r="O27" s="1101"/>
    </row>
    <row r="28" spans="1:83" s="1071" customFormat="1" ht="20.100000000000001" customHeight="1">
      <c r="A28" s="1106"/>
      <c r="B28" s="1095"/>
      <c r="C28" s="1360"/>
      <c r="D28" s="1354"/>
      <c r="E28" s="1364"/>
      <c r="F28" s="1357"/>
      <c r="G28" s="1189" t="s">
        <v>2049</v>
      </c>
      <c r="H28" s="1168" t="s">
        <v>2067</v>
      </c>
      <c r="I28" s="1166" t="s">
        <v>2068</v>
      </c>
      <c r="J28" s="1172">
        <f>2081*J41</f>
        <v>16856.099999999999</v>
      </c>
      <c r="K28" s="1109" t="s">
        <v>449</v>
      </c>
      <c r="L28" s="1286"/>
      <c r="M28" s="1156"/>
      <c r="N28" s="1101"/>
      <c r="O28" s="1101"/>
    </row>
    <row r="29" spans="1:83" s="1071" customFormat="1" ht="20.100000000000001" customHeight="1">
      <c r="A29" s="1106"/>
      <c r="B29" s="1095"/>
      <c r="C29" s="1360"/>
      <c r="D29" s="1354"/>
      <c r="E29" s="1364"/>
      <c r="F29" s="1357"/>
      <c r="G29" s="1189" t="s">
        <v>2049</v>
      </c>
      <c r="H29" s="1168" t="s">
        <v>2069</v>
      </c>
      <c r="I29" s="1166" t="s">
        <v>1466</v>
      </c>
      <c r="J29" s="1172">
        <f>2126*J42</f>
        <v>8124.5238820000004</v>
      </c>
      <c r="K29" s="1109" t="s">
        <v>449</v>
      </c>
      <c r="L29" s="1286"/>
      <c r="M29" s="1156"/>
      <c r="N29" s="1101"/>
      <c r="O29" s="1101"/>
    </row>
    <row r="30" spans="1:83" ht="20.100000000000001" customHeight="1">
      <c r="A30" s="1106"/>
      <c r="C30" s="1360"/>
      <c r="D30" s="1354"/>
      <c r="E30" s="1364"/>
      <c r="F30" s="1357"/>
      <c r="G30" s="1158"/>
      <c r="H30" s="1153" t="s">
        <v>274</v>
      </c>
      <c r="I30" s="1145"/>
      <c r="J30" s="1145"/>
      <c r="K30" s="1146"/>
      <c r="L30" s="1286"/>
      <c r="M30" s="1156"/>
    </row>
    <row r="31" spans="1:83" s="1071" customFormat="1" ht="20.100000000000001" customHeight="1">
      <c r="A31" s="1106"/>
      <c r="B31" s="1095"/>
      <c r="C31" s="1080"/>
      <c r="D31" s="1354" t="s">
        <v>2054</v>
      </c>
      <c r="E31"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1" s="1357" t="str">
        <f>IF('Перечень тарифов'!J26="","наименование отсутствует","" &amp; 'Перечень тарифов'!J26 &amp; "")</f>
        <v>Тариф на теплоноситель, поставляемый потребителям</v>
      </c>
      <c r="G31" s="1109"/>
      <c r="H31" s="1168" t="s">
        <v>1465</v>
      </c>
      <c r="I31" s="1166" t="s">
        <v>2064</v>
      </c>
      <c r="J31" s="1172">
        <f>19.83*J44</f>
        <v>51.062249999999999</v>
      </c>
      <c r="K31" s="1109" t="s">
        <v>449</v>
      </c>
      <c r="L31" s="1286"/>
      <c r="M31" s="1156"/>
      <c r="N31" s="1101"/>
      <c r="O31" s="1101"/>
    </row>
    <row r="32" spans="1:83" s="1071" customFormat="1" ht="20.100000000000001" customHeight="1">
      <c r="A32" s="1106"/>
      <c r="B32" s="1095"/>
      <c r="C32" s="1080"/>
      <c r="D32" s="1354"/>
      <c r="E32" s="1358"/>
      <c r="F32" s="1357"/>
      <c r="G32" s="1189" t="s">
        <v>2049</v>
      </c>
      <c r="H32" s="1168" t="s">
        <v>2065</v>
      </c>
      <c r="I32" s="1166" t="s">
        <v>2066</v>
      </c>
      <c r="J32" s="1172">
        <f>20.62*J45</f>
        <v>53.096500000000006</v>
      </c>
      <c r="K32" s="1109" t="s">
        <v>449</v>
      </c>
      <c r="L32" s="1286"/>
      <c r="M32" s="1156"/>
      <c r="N32" s="1101"/>
      <c r="O32" s="1101"/>
    </row>
    <row r="33" spans="1:15" s="1071" customFormat="1" ht="20.100000000000001" customHeight="1">
      <c r="A33" s="1106"/>
      <c r="B33" s="1095"/>
      <c r="C33" s="1080"/>
      <c r="D33" s="1354"/>
      <c r="E33" s="1358"/>
      <c r="F33" s="1357"/>
      <c r="G33" s="1189" t="s">
        <v>2049</v>
      </c>
      <c r="H33" s="1168" t="s">
        <v>2067</v>
      </c>
      <c r="I33" s="1166" t="s">
        <v>2068</v>
      </c>
      <c r="J33" s="1172">
        <f>21.43*J46</f>
        <v>55.182250000000003</v>
      </c>
      <c r="K33" s="1109" t="s">
        <v>449</v>
      </c>
      <c r="L33" s="1286"/>
      <c r="M33" s="1156"/>
      <c r="N33" s="1101"/>
      <c r="O33" s="1101"/>
    </row>
    <row r="34" spans="1:15" s="1071" customFormat="1" ht="20.100000000000001" customHeight="1">
      <c r="A34" s="1106"/>
      <c r="B34" s="1095"/>
      <c r="C34" s="1080"/>
      <c r="D34" s="1354"/>
      <c r="E34" s="1358"/>
      <c r="F34" s="1357"/>
      <c r="G34" s="1189" t="s">
        <v>2049</v>
      </c>
      <c r="H34" s="1168" t="s">
        <v>2069</v>
      </c>
      <c r="I34" s="1166" t="s">
        <v>1466</v>
      </c>
      <c r="J34" s="1172">
        <f>22.07*J47</f>
        <v>21.075040260000002</v>
      </c>
      <c r="K34" s="1109" t="s">
        <v>449</v>
      </c>
      <c r="L34" s="1286"/>
      <c r="M34" s="1156"/>
      <c r="N34" s="1101"/>
      <c r="O34" s="1101"/>
    </row>
    <row r="35" spans="1:15" s="1071" customFormat="1" ht="20.100000000000001" customHeight="1">
      <c r="A35" s="1106"/>
      <c r="B35" s="1095"/>
      <c r="C35" s="1080"/>
      <c r="D35" s="1354"/>
      <c r="E35" s="1356"/>
      <c r="F35" s="1357"/>
      <c r="G35" s="1086"/>
      <c r="H35" s="1153" t="s">
        <v>274</v>
      </c>
      <c r="I35" s="1148"/>
      <c r="J35" s="1148"/>
      <c r="K35" s="1146"/>
      <c r="L35" s="1286"/>
      <c r="M35" s="1156"/>
      <c r="N35" s="1101"/>
      <c r="O35" s="1101"/>
    </row>
    <row r="36" spans="1:15" s="1071" customFormat="1" ht="18.899999999999999" customHeight="1">
      <c r="A36" s="1106"/>
      <c r="B36" s="1095"/>
      <c r="C36" s="1080"/>
      <c r="D36" s="1354" t="s">
        <v>2059</v>
      </c>
      <c r="E36" s="1355" t="str">
        <f>IF('Перечень тарифов'!E31="","наименование отсутствует","" &amp; 'Перечень тарифов'!E31 &amp; "")</f>
        <v>Тарифы на услуги по передаче тепловой энергии</v>
      </c>
      <c r="F36" s="1357" t="str">
        <f>IF('Перечень тарифов'!J31="","наименование отсутствует","" &amp; 'Перечень тарифов'!J31 &amp; "")</f>
        <v>Тариф на услуги по передаче тепловой энергии</v>
      </c>
      <c r="G36" s="1109"/>
      <c r="H36" s="1168" t="s">
        <v>1465</v>
      </c>
      <c r="I36" s="1166" t="s">
        <v>2063</v>
      </c>
      <c r="J36" s="1172">
        <f>130*J49</f>
        <v>803.75918999999999</v>
      </c>
      <c r="K36" s="1109" t="s">
        <v>449</v>
      </c>
      <c r="L36" s="1286"/>
      <c r="M36" s="1156"/>
      <c r="N36" s="1101"/>
      <c r="O36" s="1101"/>
    </row>
    <row r="37" spans="1:15" s="1071" customFormat="1" ht="15" customHeight="1">
      <c r="A37" s="1106"/>
      <c r="B37" s="1095"/>
      <c r="C37" s="1080"/>
      <c r="D37" s="1354"/>
      <c r="E37" s="1356"/>
      <c r="F37" s="1357"/>
      <c r="G37" s="1086"/>
      <c r="H37" s="1153" t="s">
        <v>274</v>
      </c>
      <c r="I37" s="1148"/>
      <c r="J37" s="1148"/>
      <c r="K37" s="1146"/>
      <c r="L37" s="1287"/>
      <c r="M37" s="1156"/>
      <c r="N37" s="1101"/>
      <c r="O37" s="1101"/>
    </row>
    <row r="38" spans="1:15" ht="18.600000000000001">
      <c r="A38" s="1106"/>
      <c r="C38" s="1080"/>
      <c r="D38" s="1096" t="s">
        <v>67</v>
      </c>
      <c r="E38" s="1359" t="s">
        <v>767</v>
      </c>
      <c r="F38" s="1359"/>
      <c r="G38" s="1359"/>
      <c r="H38" s="1359"/>
      <c r="I38" s="1359"/>
      <c r="J38" s="1359"/>
      <c r="K38" s="1359"/>
      <c r="L38" s="1130"/>
      <c r="M38" s="1156"/>
    </row>
    <row r="39" spans="1:15" ht="20.100000000000001" customHeight="1">
      <c r="A39" s="1106"/>
      <c r="C39" s="1360"/>
      <c r="D39" s="1361" t="s">
        <v>442</v>
      </c>
      <c r="E39" s="136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9" s="1357" t="str">
        <f>IF('Перечень тарифов'!J21="","наименование отсутствует","" &amp; 'Перечень тарифов'!J21 &amp; "")</f>
        <v>Тариф на тепловую энергию</v>
      </c>
      <c r="G39" s="1109"/>
      <c r="H39" s="1168" t="s">
        <v>1465</v>
      </c>
      <c r="I39" s="1166" t="s">
        <v>2064</v>
      </c>
      <c r="J39" s="1172">
        <v>8.1370000000000005</v>
      </c>
      <c r="K39" s="1109" t="s">
        <v>449</v>
      </c>
      <c r="L39" s="1285" t="s">
        <v>768</v>
      </c>
      <c r="M39" s="1156"/>
    </row>
    <row r="40" spans="1:15" s="1071" customFormat="1" ht="20.100000000000001" customHeight="1">
      <c r="A40" s="1106"/>
      <c r="B40" s="1095"/>
      <c r="C40" s="1360"/>
      <c r="D40" s="1362"/>
      <c r="E40" s="1364"/>
      <c r="F40" s="1357"/>
      <c r="G40" s="1189" t="s">
        <v>2049</v>
      </c>
      <c r="H40" s="1168" t="s">
        <v>2065</v>
      </c>
      <c r="I40" s="1166" t="s">
        <v>2066</v>
      </c>
      <c r="J40" s="1172">
        <v>8.1</v>
      </c>
      <c r="K40" s="1109" t="s">
        <v>449</v>
      </c>
      <c r="L40" s="1286"/>
      <c r="M40" s="1156"/>
      <c r="N40" s="1101"/>
      <c r="O40" s="1101"/>
    </row>
    <row r="41" spans="1:15" s="1071" customFormat="1" ht="20.100000000000001" customHeight="1">
      <c r="A41" s="1106"/>
      <c r="B41" s="1095"/>
      <c r="C41" s="1360"/>
      <c r="D41" s="1362"/>
      <c r="E41" s="1364"/>
      <c r="F41" s="1357"/>
      <c r="G41" s="1189" t="s">
        <v>2049</v>
      </c>
      <c r="H41" s="1168" t="s">
        <v>2067</v>
      </c>
      <c r="I41" s="1166" t="s">
        <v>2068</v>
      </c>
      <c r="J41" s="1172">
        <v>8.1</v>
      </c>
      <c r="K41" s="1109" t="s">
        <v>449</v>
      </c>
      <c r="L41" s="1286"/>
      <c r="M41" s="1156"/>
      <c r="N41" s="1101"/>
      <c r="O41" s="1101"/>
    </row>
    <row r="42" spans="1:15" s="1071" customFormat="1" ht="20.100000000000001" customHeight="1">
      <c r="A42" s="1106"/>
      <c r="B42" s="1095"/>
      <c r="C42" s="1360"/>
      <c r="D42" s="1362"/>
      <c r="E42" s="1364"/>
      <c r="F42" s="1357"/>
      <c r="G42" s="1189" t="s">
        <v>2049</v>
      </c>
      <c r="H42" s="1168" t="s">
        <v>2069</v>
      </c>
      <c r="I42" s="1166" t="s">
        <v>1466</v>
      </c>
      <c r="J42" s="1172">
        <v>3.821507</v>
      </c>
      <c r="K42" s="1109" t="s">
        <v>449</v>
      </c>
      <c r="L42" s="1286"/>
      <c r="M42" s="1156"/>
      <c r="N42" s="1101"/>
      <c r="O42" s="1101"/>
    </row>
    <row r="43" spans="1:15" ht="20.100000000000001" customHeight="1">
      <c r="A43" s="1106"/>
      <c r="C43" s="1360"/>
      <c r="D43" s="1363"/>
      <c r="E43" s="1364"/>
      <c r="F43" s="1357"/>
      <c r="G43" s="1158"/>
      <c r="H43" s="1153" t="s">
        <v>274</v>
      </c>
      <c r="I43" s="1145"/>
      <c r="J43" s="1145"/>
      <c r="K43" s="1146"/>
      <c r="L43" s="1286"/>
      <c r="M43" s="1156"/>
    </row>
    <row r="44" spans="1:15" s="1071" customFormat="1" ht="20.100000000000001" customHeight="1">
      <c r="A44" s="1106"/>
      <c r="B44" s="1095"/>
      <c r="C44" s="1080"/>
      <c r="D44" s="1354" t="s">
        <v>2055</v>
      </c>
      <c r="E44"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44" s="1357" t="str">
        <f>IF('Перечень тарифов'!J26="","наименование отсутствует","" &amp; 'Перечень тарифов'!J26 &amp; "")</f>
        <v>Тариф на теплоноситель, поставляемый потребителям</v>
      </c>
      <c r="G44" s="1109"/>
      <c r="H44" s="1168" t="s">
        <v>1465</v>
      </c>
      <c r="I44" s="1166" t="s">
        <v>2064</v>
      </c>
      <c r="J44" s="1172">
        <v>2.5750000000000002</v>
      </c>
      <c r="K44" s="1109" t="s">
        <v>449</v>
      </c>
      <c r="L44" s="1286"/>
      <c r="M44" s="1156"/>
      <c r="N44" s="1101"/>
      <c r="O44" s="1101"/>
    </row>
    <row r="45" spans="1:15" s="1071" customFormat="1" ht="20.100000000000001" customHeight="1">
      <c r="A45" s="1106"/>
      <c r="B45" s="1095"/>
      <c r="C45" s="1080"/>
      <c r="D45" s="1354"/>
      <c r="E45" s="1358"/>
      <c r="F45" s="1357"/>
      <c r="G45" s="1189" t="s">
        <v>2049</v>
      </c>
      <c r="H45" s="1168" t="s">
        <v>2065</v>
      </c>
      <c r="I45" s="1166" t="s">
        <v>2066</v>
      </c>
      <c r="J45" s="1172">
        <v>2.5750000000000002</v>
      </c>
      <c r="K45" s="1109" t="s">
        <v>449</v>
      </c>
      <c r="L45" s="1286"/>
      <c r="M45" s="1156"/>
      <c r="N45" s="1101"/>
      <c r="O45" s="1101"/>
    </row>
    <row r="46" spans="1:15" s="1071" customFormat="1" ht="20.100000000000001" customHeight="1">
      <c r="A46" s="1106"/>
      <c r="B46" s="1095"/>
      <c r="C46" s="1080"/>
      <c r="D46" s="1354"/>
      <c r="E46" s="1358"/>
      <c r="F46" s="1357"/>
      <c r="G46" s="1189" t="s">
        <v>2049</v>
      </c>
      <c r="H46" s="1168" t="s">
        <v>2067</v>
      </c>
      <c r="I46" s="1166" t="s">
        <v>2068</v>
      </c>
      <c r="J46" s="1172">
        <v>2.5750000000000002</v>
      </c>
      <c r="K46" s="1109" t="s">
        <v>449</v>
      </c>
      <c r="L46" s="1286"/>
      <c r="M46" s="1156"/>
      <c r="N46" s="1101"/>
      <c r="O46" s="1101"/>
    </row>
    <row r="47" spans="1:15" s="1071" customFormat="1" ht="20.100000000000001" customHeight="1">
      <c r="A47" s="1106"/>
      <c r="B47" s="1095"/>
      <c r="C47" s="1080"/>
      <c r="D47" s="1354"/>
      <c r="E47" s="1358"/>
      <c r="F47" s="1357"/>
      <c r="G47" s="1189" t="s">
        <v>2049</v>
      </c>
      <c r="H47" s="1168" t="s">
        <v>2069</v>
      </c>
      <c r="I47" s="1166" t="s">
        <v>1466</v>
      </c>
      <c r="J47" s="1172">
        <v>0.95491800000000004</v>
      </c>
      <c r="K47" s="1109" t="s">
        <v>449</v>
      </c>
      <c r="L47" s="1286"/>
      <c r="M47" s="1156"/>
      <c r="N47" s="1101"/>
      <c r="O47" s="1101"/>
    </row>
    <row r="48" spans="1:15" s="1071" customFormat="1" ht="20.100000000000001" customHeight="1">
      <c r="A48" s="1106"/>
      <c r="B48" s="1095"/>
      <c r="C48" s="1080"/>
      <c r="D48" s="1354"/>
      <c r="E48" s="1356"/>
      <c r="F48" s="1357"/>
      <c r="G48" s="1086"/>
      <c r="H48" s="1153" t="s">
        <v>274</v>
      </c>
      <c r="I48" s="1148"/>
      <c r="J48" s="1148"/>
      <c r="K48" s="1146"/>
      <c r="L48" s="1286"/>
      <c r="M48" s="1156"/>
      <c r="N48" s="1101"/>
      <c r="O48" s="1101"/>
    </row>
    <row r="49" spans="1:15" s="1071" customFormat="1" ht="18.899999999999999" customHeight="1">
      <c r="A49" s="1106"/>
      <c r="B49" s="1095"/>
      <c r="C49" s="1080"/>
      <c r="D49" s="1354" t="s">
        <v>2060</v>
      </c>
      <c r="E49" s="1355" t="str">
        <f>IF('Перечень тарифов'!E31="","наименование отсутствует","" &amp; 'Перечень тарифов'!E31 &amp; "")</f>
        <v>Тарифы на услуги по передаче тепловой энергии</v>
      </c>
      <c r="F49" s="1357" t="str">
        <f>IF('Перечень тарифов'!J31="","наименование отсутствует","" &amp; 'Перечень тарифов'!J31 &amp; "")</f>
        <v>Тариф на услуги по передаче тепловой энергии</v>
      </c>
      <c r="G49" s="1109"/>
      <c r="H49" s="1168" t="s">
        <v>1465</v>
      </c>
      <c r="I49" s="1166" t="s">
        <v>2063</v>
      </c>
      <c r="J49" s="1172">
        <v>6.1827629999999996</v>
      </c>
      <c r="K49" s="1109" t="s">
        <v>449</v>
      </c>
      <c r="L49" s="1286"/>
      <c r="M49" s="1156"/>
      <c r="N49" s="1101"/>
      <c r="O49" s="1101"/>
    </row>
    <row r="50" spans="1:15" s="1071" customFormat="1" ht="15" customHeight="1">
      <c r="A50" s="1106"/>
      <c r="B50" s="1095"/>
      <c r="C50" s="1080"/>
      <c r="D50" s="1354"/>
      <c r="E50" s="1356"/>
      <c r="F50" s="1357"/>
      <c r="G50" s="1086"/>
      <c r="H50" s="1153" t="s">
        <v>274</v>
      </c>
      <c r="I50" s="1148"/>
      <c r="J50" s="1148"/>
      <c r="K50" s="1146"/>
      <c r="L50" s="1287"/>
      <c r="M50" s="1156"/>
      <c r="N50" s="1101"/>
      <c r="O50" s="1101"/>
    </row>
    <row r="51" spans="1:15" ht="26.1" customHeight="1">
      <c r="A51" s="1106"/>
      <c r="C51" s="1080"/>
      <c r="D51" s="1096" t="s">
        <v>68</v>
      </c>
      <c r="E51" s="1359" t="s">
        <v>715</v>
      </c>
      <c r="F51" s="1359"/>
      <c r="G51" s="1359"/>
      <c r="H51" s="1359"/>
      <c r="I51" s="1359"/>
      <c r="J51" s="1359"/>
      <c r="K51" s="1359"/>
      <c r="L51" s="1130"/>
      <c r="M51" s="1156"/>
    </row>
    <row r="52" spans="1:15" ht="20.100000000000001" customHeight="1">
      <c r="A52" s="1106"/>
      <c r="C52" s="1360"/>
      <c r="D52" s="1361" t="s">
        <v>443</v>
      </c>
      <c r="E52" s="136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2" s="1357" t="str">
        <f>IF('Перечень тарифов'!J21="","наименование отсутствует","" &amp; 'Перечень тарифов'!J21 &amp; "")</f>
        <v>Тариф на тепловую энергию</v>
      </c>
      <c r="G52" s="1109"/>
      <c r="H52" s="1168" t="s">
        <v>1465</v>
      </c>
      <c r="I52" s="1166" t="s">
        <v>2064</v>
      </c>
      <c r="J52" s="1172">
        <v>0</v>
      </c>
      <c r="K52" s="1109" t="s">
        <v>449</v>
      </c>
      <c r="L52" s="1285" t="s">
        <v>716</v>
      </c>
      <c r="M52" s="1156"/>
      <c r="O52" s="1101" t="s">
        <v>554</v>
      </c>
    </row>
    <row r="53" spans="1:15" s="1071" customFormat="1" ht="20.100000000000001" customHeight="1">
      <c r="A53" s="1106"/>
      <c r="B53" s="1095"/>
      <c r="C53" s="1360"/>
      <c r="D53" s="1362"/>
      <c r="E53" s="1364"/>
      <c r="F53" s="1357"/>
      <c r="G53" s="1189" t="s">
        <v>2049</v>
      </c>
      <c r="H53" s="1168" t="s">
        <v>2065</v>
      </c>
      <c r="I53" s="1166" t="s">
        <v>2066</v>
      </c>
      <c r="J53" s="1172">
        <v>0</v>
      </c>
      <c r="K53" s="1109" t="s">
        <v>449</v>
      </c>
      <c r="L53" s="1286"/>
      <c r="M53" s="1156"/>
      <c r="N53" s="1101"/>
      <c r="O53" s="1101"/>
    </row>
    <row r="54" spans="1:15" s="1071" customFormat="1" ht="20.100000000000001" customHeight="1">
      <c r="A54" s="1106"/>
      <c r="B54" s="1095"/>
      <c r="C54" s="1360"/>
      <c r="D54" s="1362"/>
      <c r="E54" s="1364"/>
      <c r="F54" s="1357"/>
      <c r="G54" s="1189" t="s">
        <v>2049</v>
      </c>
      <c r="H54" s="1168" t="s">
        <v>2067</v>
      </c>
      <c r="I54" s="1166" t="s">
        <v>2068</v>
      </c>
      <c r="J54" s="1172">
        <v>0</v>
      </c>
      <c r="K54" s="1109" t="s">
        <v>449</v>
      </c>
      <c r="L54" s="1286"/>
      <c r="M54" s="1156"/>
      <c r="N54" s="1101"/>
      <c r="O54" s="1101"/>
    </row>
    <row r="55" spans="1:15" s="1071" customFormat="1" ht="20.100000000000001" customHeight="1">
      <c r="A55" s="1106"/>
      <c r="B55" s="1095"/>
      <c r="C55" s="1360"/>
      <c r="D55" s="1362"/>
      <c r="E55" s="1364"/>
      <c r="F55" s="1357"/>
      <c r="G55" s="1189" t="s">
        <v>2049</v>
      </c>
      <c r="H55" s="1168" t="s">
        <v>2069</v>
      </c>
      <c r="I55" s="1166" t="s">
        <v>1466</v>
      </c>
      <c r="J55" s="1172">
        <v>0</v>
      </c>
      <c r="K55" s="1109" t="s">
        <v>449</v>
      </c>
      <c r="L55" s="1286"/>
      <c r="M55" s="1156"/>
      <c r="N55" s="1101"/>
      <c r="O55" s="1101"/>
    </row>
    <row r="56" spans="1:15" ht="20.100000000000001" customHeight="1">
      <c r="A56" s="1106"/>
      <c r="C56" s="1360"/>
      <c r="D56" s="1363"/>
      <c r="E56" s="1364"/>
      <c r="F56" s="1357"/>
      <c r="G56" s="1158"/>
      <c r="H56" s="1153" t="s">
        <v>274</v>
      </c>
      <c r="I56" s="1145"/>
      <c r="J56" s="1145"/>
      <c r="K56" s="1146"/>
      <c r="L56" s="1286"/>
      <c r="M56" s="1156"/>
    </row>
    <row r="57" spans="1:15" s="1071" customFormat="1" ht="20.100000000000001" customHeight="1">
      <c r="A57" s="1106"/>
      <c r="B57" s="1095"/>
      <c r="C57" s="1080"/>
      <c r="D57" s="1354" t="s">
        <v>2056</v>
      </c>
      <c r="E57"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57" s="1357" t="str">
        <f>IF('Перечень тарифов'!J26="","наименование отсутствует","" &amp; 'Перечень тарифов'!J26 &amp; "")</f>
        <v>Тариф на теплоноситель, поставляемый потребителям</v>
      </c>
      <c r="G57" s="1109"/>
      <c r="H57" s="1168" t="s">
        <v>1465</v>
      </c>
      <c r="I57" s="1166" t="s">
        <v>2064</v>
      </c>
      <c r="J57" s="1172">
        <v>0</v>
      </c>
      <c r="K57" s="1109" t="s">
        <v>449</v>
      </c>
      <c r="L57" s="1286"/>
      <c r="M57" s="1156"/>
      <c r="N57" s="1101"/>
      <c r="O57" s="1101"/>
    </row>
    <row r="58" spans="1:15" s="1071" customFormat="1" ht="20.100000000000001" customHeight="1">
      <c r="A58" s="1106"/>
      <c r="B58" s="1095"/>
      <c r="C58" s="1080"/>
      <c r="D58" s="1354"/>
      <c r="E58" s="1358"/>
      <c r="F58" s="1357"/>
      <c r="G58" s="1189" t="s">
        <v>2049</v>
      </c>
      <c r="H58" s="1168" t="s">
        <v>2065</v>
      </c>
      <c r="I58" s="1166" t="s">
        <v>2066</v>
      </c>
      <c r="J58" s="1172">
        <v>0</v>
      </c>
      <c r="K58" s="1109" t="s">
        <v>449</v>
      </c>
      <c r="L58" s="1286"/>
      <c r="M58" s="1156"/>
      <c r="N58" s="1101"/>
      <c r="O58" s="1101"/>
    </row>
    <row r="59" spans="1:15" s="1071" customFormat="1" ht="20.100000000000001" customHeight="1">
      <c r="A59" s="1106"/>
      <c r="B59" s="1095"/>
      <c r="C59" s="1080"/>
      <c r="D59" s="1354"/>
      <c r="E59" s="1358"/>
      <c r="F59" s="1357"/>
      <c r="G59" s="1189" t="s">
        <v>2049</v>
      </c>
      <c r="H59" s="1168" t="s">
        <v>2067</v>
      </c>
      <c r="I59" s="1166" t="s">
        <v>2068</v>
      </c>
      <c r="J59" s="1172">
        <v>0</v>
      </c>
      <c r="K59" s="1109" t="s">
        <v>449</v>
      </c>
      <c r="L59" s="1286"/>
      <c r="M59" s="1156"/>
      <c r="N59" s="1101"/>
      <c r="O59" s="1101"/>
    </row>
    <row r="60" spans="1:15" s="1071" customFormat="1" ht="20.100000000000001" customHeight="1">
      <c r="A60" s="1106"/>
      <c r="B60" s="1095"/>
      <c r="C60" s="1080"/>
      <c r="D60" s="1354"/>
      <c r="E60" s="1358"/>
      <c r="F60" s="1357"/>
      <c r="G60" s="1189" t="s">
        <v>2049</v>
      </c>
      <c r="H60" s="1168" t="s">
        <v>2069</v>
      </c>
      <c r="I60" s="1166" t="s">
        <v>1466</v>
      </c>
      <c r="J60" s="1172">
        <v>0</v>
      </c>
      <c r="K60" s="1109" t="s">
        <v>449</v>
      </c>
      <c r="L60" s="1286"/>
      <c r="M60" s="1156"/>
      <c r="N60" s="1101"/>
      <c r="O60" s="1101"/>
    </row>
    <row r="61" spans="1:15" s="1071" customFormat="1" ht="20.100000000000001" customHeight="1">
      <c r="A61" s="1106"/>
      <c r="B61" s="1095"/>
      <c r="C61" s="1080"/>
      <c r="D61" s="1354"/>
      <c r="E61" s="1356"/>
      <c r="F61" s="1357"/>
      <c r="G61" s="1086"/>
      <c r="H61" s="1153" t="s">
        <v>274</v>
      </c>
      <c r="I61" s="1148"/>
      <c r="J61" s="1148"/>
      <c r="K61" s="1146"/>
      <c r="L61" s="1286"/>
      <c r="M61" s="1156"/>
      <c r="N61" s="1101"/>
      <c r="O61" s="1101"/>
    </row>
    <row r="62" spans="1:15" s="1071" customFormat="1" ht="18.899999999999999" customHeight="1">
      <c r="A62" s="1106"/>
      <c r="B62" s="1095"/>
      <c r="C62" s="1080"/>
      <c r="D62" s="1354" t="s">
        <v>2061</v>
      </c>
      <c r="E62" s="1355" t="str">
        <f>IF('Перечень тарифов'!E31="","наименование отсутствует","" &amp; 'Перечень тарифов'!E31 &amp; "")</f>
        <v>Тарифы на услуги по передаче тепловой энергии</v>
      </c>
      <c r="F62" s="1357" t="str">
        <f>IF('Перечень тарифов'!J31="","наименование отсутствует","" &amp; 'Перечень тарифов'!J31 &amp; "")</f>
        <v>Тариф на услуги по передаче тепловой энергии</v>
      </c>
      <c r="G62" s="1109"/>
      <c r="H62" s="1168" t="s">
        <v>1465</v>
      </c>
      <c r="I62" s="1166" t="s">
        <v>2063</v>
      </c>
      <c r="J62" s="1172">
        <v>0</v>
      </c>
      <c r="K62" s="1109" t="s">
        <v>449</v>
      </c>
      <c r="L62" s="1286"/>
      <c r="M62" s="1156"/>
      <c r="N62" s="1101"/>
      <c r="O62" s="1101"/>
    </row>
    <row r="63" spans="1:15" s="1071" customFormat="1" ht="15" customHeight="1">
      <c r="A63" s="1106"/>
      <c r="B63" s="1095"/>
      <c r="C63" s="1080"/>
      <c r="D63" s="1354"/>
      <c r="E63" s="1356"/>
      <c r="F63" s="1357"/>
      <c r="G63" s="1086"/>
      <c r="H63" s="1153" t="s">
        <v>274</v>
      </c>
      <c r="I63" s="1148"/>
      <c r="J63" s="1148"/>
      <c r="K63" s="1146"/>
      <c r="L63" s="1287"/>
      <c r="M63" s="1156"/>
      <c r="N63" s="1101"/>
      <c r="O63" s="1101"/>
    </row>
    <row r="64" spans="1:15" ht="25.5" customHeight="1">
      <c r="A64" s="1106"/>
      <c r="B64" s="1095">
        <v>3</v>
      </c>
      <c r="C64" s="1080"/>
      <c r="D64" s="1096" t="s">
        <v>182</v>
      </c>
      <c r="E64" s="1359" t="s">
        <v>714</v>
      </c>
      <c r="F64" s="1359"/>
      <c r="G64" s="1359"/>
      <c r="H64" s="1359"/>
      <c r="I64" s="1359"/>
      <c r="J64" s="1359"/>
      <c r="K64" s="1359"/>
      <c r="L64" s="1130"/>
      <c r="M64" s="1156"/>
    </row>
    <row r="65" spans="1:15" ht="20.100000000000001" customHeight="1">
      <c r="A65" s="1106"/>
      <c r="C65" s="1360"/>
      <c r="D65" s="1361" t="s">
        <v>695</v>
      </c>
      <c r="E65" s="136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5" s="1357" t="str">
        <f>IF('Перечень тарифов'!J21="","наименование отсутствует","" &amp; 'Перечень тарифов'!J21 &amp; "")</f>
        <v>Тариф на тепловую энергию</v>
      </c>
      <c r="G65" s="1109"/>
      <c r="H65" s="1168" t="s">
        <v>1465</v>
      </c>
      <c r="I65" s="1166" t="s">
        <v>2064</v>
      </c>
      <c r="J65" s="1172">
        <v>0</v>
      </c>
      <c r="K65" s="1109" t="s">
        <v>449</v>
      </c>
      <c r="L65" s="1285" t="s">
        <v>717</v>
      </c>
      <c r="M65" s="1156"/>
    </row>
    <row r="66" spans="1:15" s="1071" customFormat="1" ht="20.100000000000001" customHeight="1">
      <c r="A66" s="1106"/>
      <c r="B66" s="1095"/>
      <c r="C66" s="1360"/>
      <c r="D66" s="1362"/>
      <c r="E66" s="1364"/>
      <c r="F66" s="1357"/>
      <c r="G66" s="1189" t="s">
        <v>2049</v>
      </c>
      <c r="H66" s="1168" t="s">
        <v>2065</v>
      </c>
      <c r="I66" s="1166" t="s">
        <v>2066</v>
      </c>
      <c r="J66" s="1172">
        <v>0</v>
      </c>
      <c r="K66" s="1109" t="s">
        <v>449</v>
      </c>
      <c r="L66" s="1286"/>
      <c r="M66" s="1156"/>
      <c r="N66" s="1101"/>
      <c r="O66" s="1101"/>
    </row>
    <row r="67" spans="1:15" s="1071" customFormat="1" ht="20.100000000000001" customHeight="1">
      <c r="A67" s="1106"/>
      <c r="B67" s="1095"/>
      <c r="C67" s="1360"/>
      <c r="D67" s="1362"/>
      <c r="E67" s="1364"/>
      <c r="F67" s="1357"/>
      <c r="G67" s="1189" t="s">
        <v>2049</v>
      </c>
      <c r="H67" s="1168" t="s">
        <v>2067</v>
      </c>
      <c r="I67" s="1166" t="s">
        <v>2068</v>
      </c>
      <c r="J67" s="1172">
        <v>0</v>
      </c>
      <c r="K67" s="1109" t="s">
        <v>449</v>
      </c>
      <c r="L67" s="1286"/>
      <c r="M67" s="1156"/>
      <c r="N67" s="1101"/>
      <c r="O67" s="1101"/>
    </row>
    <row r="68" spans="1:15" s="1071" customFormat="1" ht="20.100000000000001" customHeight="1">
      <c r="A68" s="1106"/>
      <c r="B68" s="1095"/>
      <c r="C68" s="1360"/>
      <c r="D68" s="1362"/>
      <c r="E68" s="1364"/>
      <c r="F68" s="1357"/>
      <c r="G68" s="1189" t="s">
        <v>2049</v>
      </c>
      <c r="H68" s="1168" t="s">
        <v>2069</v>
      </c>
      <c r="I68" s="1166" t="s">
        <v>1466</v>
      </c>
      <c r="J68" s="1172">
        <v>0</v>
      </c>
      <c r="K68" s="1109" t="s">
        <v>449</v>
      </c>
      <c r="L68" s="1286"/>
      <c r="M68" s="1156"/>
      <c r="N68" s="1101"/>
      <c r="O68" s="1101"/>
    </row>
    <row r="69" spans="1:15" ht="20.100000000000001" customHeight="1">
      <c r="A69" s="1106"/>
      <c r="C69" s="1360"/>
      <c r="D69" s="1363"/>
      <c r="E69" s="1364"/>
      <c r="F69" s="1357"/>
      <c r="G69" s="1158"/>
      <c r="H69" s="1153" t="s">
        <v>274</v>
      </c>
      <c r="I69" s="1145"/>
      <c r="J69" s="1145"/>
      <c r="K69" s="1146"/>
      <c r="L69" s="1286"/>
      <c r="M69" s="1156"/>
    </row>
    <row r="70" spans="1:15" s="1071" customFormat="1" ht="20.100000000000001" customHeight="1">
      <c r="A70" s="1106"/>
      <c r="B70" s="1095"/>
      <c r="C70" s="1080"/>
      <c r="D70" s="1354" t="s">
        <v>2057</v>
      </c>
      <c r="E70"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70" s="1357" t="str">
        <f>IF('Перечень тарифов'!J26="","наименование отсутствует","" &amp; 'Перечень тарифов'!J26 &amp; "")</f>
        <v>Тариф на теплоноситель, поставляемый потребителям</v>
      </c>
      <c r="G70" s="1109"/>
      <c r="H70" s="1168" t="s">
        <v>1465</v>
      </c>
      <c r="I70" s="1166" t="s">
        <v>2064</v>
      </c>
      <c r="J70" s="1172">
        <v>0</v>
      </c>
      <c r="K70" s="1109" t="s">
        <v>449</v>
      </c>
      <c r="L70" s="1286"/>
      <c r="M70" s="1156"/>
      <c r="N70" s="1101"/>
      <c r="O70" s="1101"/>
    </row>
    <row r="71" spans="1:15" s="1071" customFormat="1" ht="20.100000000000001" customHeight="1">
      <c r="A71" s="1106"/>
      <c r="B71" s="1095"/>
      <c r="C71" s="1080"/>
      <c r="D71" s="1354"/>
      <c r="E71" s="1358"/>
      <c r="F71" s="1357"/>
      <c r="G71" s="1189" t="s">
        <v>2049</v>
      </c>
      <c r="H71" s="1168" t="s">
        <v>2065</v>
      </c>
      <c r="I71" s="1166" t="s">
        <v>2066</v>
      </c>
      <c r="J71" s="1172">
        <v>0</v>
      </c>
      <c r="K71" s="1109" t="s">
        <v>449</v>
      </c>
      <c r="L71" s="1286"/>
      <c r="M71" s="1156"/>
      <c r="N71" s="1101"/>
      <c r="O71" s="1101"/>
    </row>
    <row r="72" spans="1:15" s="1071" customFormat="1" ht="20.100000000000001" customHeight="1">
      <c r="A72" s="1106"/>
      <c r="B72" s="1095"/>
      <c r="C72" s="1080"/>
      <c r="D72" s="1354"/>
      <c r="E72" s="1358"/>
      <c r="F72" s="1357"/>
      <c r="G72" s="1189" t="s">
        <v>2049</v>
      </c>
      <c r="H72" s="1168" t="s">
        <v>2067</v>
      </c>
      <c r="I72" s="1166" t="s">
        <v>2068</v>
      </c>
      <c r="J72" s="1172">
        <v>0</v>
      </c>
      <c r="K72" s="1109" t="s">
        <v>449</v>
      </c>
      <c r="L72" s="1286"/>
      <c r="M72" s="1156"/>
      <c r="N72" s="1101"/>
      <c r="O72" s="1101"/>
    </row>
    <row r="73" spans="1:15" s="1071" customFormat="1" ht="20.100000000000001" customHeight="1">
      <c r="A73" s="1106"/>
      <c r="B73" s="1095"/>
      <c r="C73" s="1080"/>
      <c r="D73" s="1354"/>
      <c r="E73" s="1358"/>
      <c r="F73" s="1357"/>
      <c r="G73" s="1189" t="s">
        <v>2049</v>
      </c>
      <c r="H73" s="1168" t="s">
        <v>2069</v>
      </c>
      <c r="I73" s="1166" t="s">
        <v>1466</v>
      </c>
      <c r="J73" s="1172">
        <v>0</v>
      </c>
      <c r="K73" s="1109" t="s">
        <v>449</v>
      </c>
      <c r="L73" s="1286"/>
      <c r="M73" s="1156"/>
      <c r="N73" s="1101"/>
      <c r="O73" s="1101"/>
    </row>
    <row r="74" spans="1:15" s="1071" customFormat="1" ht="20.100000000000001" customHeight="1">
      <c r="A74" s="1106"/>
      <c r="B74" s="1095"/>
      <c r="C74" s="1080"/>
      <c r="D74" s="1354"/>
      <c r="E74" s="1356"/>
      <c r="F74" s="1357"/>
      <c r="G74" s="1086"/>
      <c r="H74" s="1153" t="s">
        <v>274</v>
      </c>
      <c r="I74" s="1148"/>
      <c r="J74" s="1148"/>
      <c r="K74" s="1146"/>
      <c r="L74" s="1286"/>
      <c r="M74" s="1156"/>
      <c r="N74" s="1101"/>
      <c r="O74" s="1101"/>
    </row>
    <row r="75" spans="1:15" s="1071" customFormat="1" ht="18.899999999999999" customHeight="1">
      <c r="A75" s="1106"/>
      <c r="B75" s="1095"/>
      <c r="C75" s="1080"/>
      <c r="D75" s="1354" t="s">
        <v>2062</v>
      </c>
      <c r="E75" s="1355" t="str">
        <f>IF('Перечень тарифов'!E31="","наименование отсутствует","" &amp; 'Перечень тарифов'!E31 &amp; "")</f>
        <v>Тарифы на услуги по передаче тепловой энергии</v>
      </c>
      <c r="F75" s="1357" t="str">
        <f>IF('Перечень тарифов'!J31="","наименование отсутствует","" &amp; 'Перечень тарифов'!J31 &amp; "")</f>
        <v>Тариф на услуги по передаче тепловой энергии</v>
      </c>
      <c r="G75" s="1109"/>
      <c r="H75" s="1168" t="s">
        <v>1465</v>
      </c>
      <c r="I75" s="1166" t="s">
        <v>2063</v>
      </c>
      <c r="J75" s="1172">
        <v>0</v>
      </c>
      <c r="K75" s="1109" t="s">
        <v>449</v>
      </c>
      <c r="L75" s="1286"/>
      <c r="M75" s="1156"/>
      <c r="N75" s="1101"/>
      <c r="O75" s="1101"/>
    </row>
    <row r="76" spans="1:15" s="1071" customFormat="1" ht="15" customHeight="1">
      <c r="A76" s="1106"/>
      <c r="B76" s="1095"/>
      <c r="C76" s="1080"/>
      <c r="D76" s="1354"/>
      <c r="E76" s="1356"/>
      <c r="F76" s="1357"/>
      <c r="G76" s="1086"/>
      <c r="H76" s="1153" t="s">
        <v>274</v>
      </c>
      <c r="I76" s="1148"/>
      <c r="J76" s="1148"/>
      <c r="K76" s="1146"/>
      <c r="L76" s="1287"/>
      <c r="M76" s="1156"/>
      <c r="N76" s="1101"/>
      <c r="O76" s="1101"/>
    </row>
    <row r="77" spans="1:15" s="1093" customFormat="1" ht="3" customHeight="1">
      <c r="A77" s="1106"/>
      <c r="D77" s="1160"/>
      <c r="E77" s="1160"/>
      <c r="F77" s="1160"/>
      <c r="G77" s="1160"/>
      <c r="H77" s="1160"/>
      <c r="I77" s="1160"/>
      <c r="J77" s="1160"/>
      <c r="K77" s="1160"/>
      <c r="L77" s="1160"/>
      <c r="N77" s="1144"/>
      <c r="O77" s="1144"/>
    </row>
    <row r="78" spans="1:15" ht="24.75" customHeight="1">
      <c r="D78" s="1147">
        <v>1</v>
      </c>
      <c r="E78" s="1278" t="s">
        <v>711</v>
      </c>
      <c r="F78" s="1278"/>
      <c r="G78" s="1278"/>
      <c r="H78" s="1278"/>
      <c r="I78" s="1278"/>
      <c r="J78" s="1278"/>
      <c r="K78" s="1278"/>
      <c r="L78" s="1278"/>
    </row>
  </sheetData>
  <sheetProtection password="FA9C" sheet="1" objects="1" scenarios="1" formatColumns="0" formatRows="0"/>
  <mergeCells count="78">
    <mergeCell ref="D5:K5"/>
    <mergeCell ref="F7:K7"/>
    <mergeCell ref="F8:K8"/>
    <mergeCell ref="D10:K10"/>
    <mergeCell ref="L10:L12"/>
    <mergeCell ref="D11:D12"/>
    <mergeCell ref="E11:E12"/>
    <mergeCell ref="F11:F12"/>
    <mergeCell ref="G11:I11"/>
    <mergeCell ref="J11:J12"/>
    <mergeCell ref="E23:K23"/>
    <mergeCell ref="K11:K12"/>
    <mergeCell ref="G12:H12"/>
    <mergeCell ref="G13:H13"/>
    <mergeCell ref="E14:K14"/>
    <mergeCell ref="G15:H15"/>
    <mergeCell ref="E16:K16"/>
    <mergeCell ref="C17:C18"/>
    <mergeCell ref="D17:D18"/>
    <mergeCell ref="E17:E18"/>
    <mergeCell ref="F17:F18"/>
    <mergeCell ref="L17:L22"/>
    <mergeCell ref="D19:D20"/>
    <mergeCell ref="E19:E20"/>
    <mergeCell ref="F19:F20"/>
    <mergeCell ref="D21:D22"/>
    <mergeCell ref="E21:E22"/>
    <mergeCell ref="F21:F22"/>
    <mergeCell ref="G24:H24"/>
    <mergeCell ref="E25:K25"/>
    <mergeCell ref="C26:C30"/>
    <mergeCell ref="D26:D30"/>
    <mergeCell ref="E26:E30"/>
    <mergeCell ref="F26:F30"/>
    <mergeCell ref="E51:K51"/>
    <mergeCell ref="C52:C56"/>
    <mergeCell ref="D52:D56"/>
    <mergeCell ref="E52:E56"/>
    <mergeCell ref="F52:F56"/>
    <mergeCell ref="L26:L37"/>
    <mergeCell ref="E38:K38"/>
    <mergeCell ref="C39:C43"/>
    <mergeCell ref="D39:D43"/>
    <mergeCell ref="E39:E43"/>
    <mergeCell ref="F39:F43"/>
    <mergeCell ref="L39:L50"/>
    <mergeCell ref="D31:D35"/>
    <mergeCell ref="E31:E35"/>
    <mergeCell ref="F31:F35"/>
    <mergeCell ref="C65:C69"/>
    <mergeCell ref="D65:D69"/>
    <mergeCell ref="E65:E69"/>
    <mergeCell ref="F65:F69"/>
    <mergeCell ref="L65:L76"/>
    <mergeCell ref="D70:D74"/>
    <mergeCell ref="E70:E74"/>
    <mergeCell ref="F70:F74"/>
    <mergeCell ref="D57:D61"/>
    <mergeCell ref="E57:E61"/>
    <mergeCell ref="F57:F61"/>
    <mergeCell ref="E78:L78"/>
    <mergeCell ref="E64:K64"/>
    <mergeCell ref="L52:L63"/>
    <mergeCell ref="D36:D37"/>
    <mergeCell ref="E36:E37"/>
    <mergeCell ref="F36:F37"/>
    <mergeCell ref="D49:D50"/>
    <mergeCell ref="E49:E50"/>
    <mergeCell ref="F49:F50"/>
    <mergeCell ref="D44:D48"/>
    <mergeCell ref="E44:E48"/>
    <mergeCell ref="F44:F48"/>
    <mergeCell ref="D62:D63"/>
    <mergeCell ref="E62:E63"/>
    <mergeCell ref="F62:F63"/>
    <mergeCell ref="D75:D76"/>
    <mergeCell ref="E75:E76"/>
    <mergeCell ref="F75:F76"/>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6 L39 L16:L17 L52 L6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4:I47 H17:I17 H75:I75 H31:I34 H57:I60 H19:I19 H26:I29 H39:I42 H52:I55 H65:I68 H21:I21 H36:I36 H49:I49 H62:I62 H70:I73" xr:uid="{00000000-0002-0000-2100-000003000000}"/>
    <dataValidation type="list" allowBlank="1" showInputMessage="1" showErrorMessage="1" errorTitle="Ошибка" error="Выберите значение из списка" prompt="Выберите значение из списка" sqref="J17 J19 J21" xr:uid="{00000000-0002-0000-2100-000004000000}">
      <formula1>kind_of_control_method</formula1>
    </dataValidation>
    <dataValidation type="decimal" allowBlank="1" showErrorMessage="1" errorTitle="Ошибка" error="Допускается ввод только действительных чисел!" sqref="J31:J34 J44:J47 J75 J57:J60 J26:J29 J39:J42 J52:J55 J65:J68 J36 J49 J62 J70:J73" xr:uid="{00000000-0002-0000-2100-000005000000}">
      <formula1>-9.99999999999999E+23</formula1>
      <formula2>9.99999999999999E+23</formula2>
    </dataValidation>
  </dataValidations>
  <hyperlinks>
    <hyperlink ref="K24" location="'Форма 4.10.1'!$K$24" tooltip="Кликните по гиперссылке, чтобы перейти по гиперссылке или отредактировать её" display="https://portal.eias.ru/Portal/DownloadPage.aspx?type=12&amp;guid=08502a1c-340a-4017-af75-64df234ea41c"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ColWidth="9.125" defaultRowHeight="13.8"/>
  <cols>
    <col min="1" max="1" width="9.125" style="122" hidden="1" customWidth="1"/>
    <col min="2" max="2" width="9.125" style="123" hidden="1" customWidth="1"/>
    <col min="3" max="3" width="3.75" style="124" customWidth="1"/>
    <col min="4" max="4" width="7" style="125" bestFit="1" customWidth="1"/>
    <col min="5" max="5" width="11.25" style="125" customWidth="1"/>
    <col min="6" max="6" width="41" style="125" customWidth="1"/>
    <col min="7" max="7" width="18" style="125" customWidth="1"/>
    <col min="8" max="8" width="13.125" style="125" customWidth="1"/>
    <col min="9" max="9" width="11.375" style="125" customWidth="1"/>
    <col min="10" max="10" width="42.125" style="125" customWidth="1"/>
    <col min="11" max="11" width="115.75" style="125" customWidth="1"/>
    <col min="12" max="12" width="3.75" style="125" customWidth="1"/>
    <col min="13" max="16384" width="9.125" style="125"/>
  </cols>
  <sheetData>
    <row r="1" spans="1:14" hidden="1"/>
    <row r="2" spans="1:14" hidden="1"/>
    <row r="3" spans="1:14" hidden="1"/>
    <row r="4" spans="1:14" ht="3" customHeight="1"/>
    <row r="5" spans="1:14" s="35" customFormat="1" ht="22.2">
      <c r="A5" s="119"/>
      <c r="C5" s="44"/>
      <c r="D5" s="1379" t="s">
        <v>461</v>
      </c>
      <c r="E5" s="1379"/>
      <c r="F5" s="1379"/>
      <c r="G5" s="1379"/>
      <c r="H5" s="1379"/>
      <c r="I5" s="1379"/>
      <c r="J5" s="137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1" t="s">
        <v>445</v>
      </c>
      <c r="E8" s="1381"/>
      <c r="F8" s="1381"/>
      <c r="G8" s="1381"/>
      <c r="H8" s="1381"/>
      <c r="I8" s="1381"/>
      <c r="J8" s="1381"/>
      <c r="K8" s="1381" t="s">
        <v>446</v>
      </c>
    </row>
    <row r="9" spans="1:14">
      <c r="D9" s="1381" t="s">
        <v>91</v>
      </c>
      <c r="E9" s="1381" t="s">
        <v>463</v>
      </c>
      <c r="F9" s="1381"/>
      <c r="G9" s="1381" t="s">
        <v>464</v>
      </c>
      <c r="H9" s="1381"/>
      <c r="I9" s="1381"/>
      <c r="J9" s="1381"/>
      <c r="K9" s="1381"/>
    </row>
    <row r="10" spans="1:14" ht="22.8">
      <c r="D10" s="1381"/>
      <c r="E10" s="131" t="s">
        <v>465</v>
      </c>
      <c r="F10" s="131" t="s">
        <v>398</v>
      </c>
      <c r="G10" s="131" t="s">
        <v>398</v>
      </c>
      <c r="H10" s="131" t="s">
        <v>465</v>
      </c>
      <c r="I10" s="131" t="s">
        <v>466</v>
      </c>
      <c r="J10" s="131" t="s">
        <v>447</v>
      </c>
      <c r="K10" s="1381"/>
    </row>
    <row r="11" spans="1:14" ht="12" customHeight="1">
      <c r="D11" s="39" t="s">
        <v>92</v>
      </c>
      <c r="E11" s="39" t="s">
        <v>48</v>
      </c>
      <c r="F11" s="39" t="s">
        <v>49</v>
      </c>
      <c r="G11" s="39" t="s">
        <v>50</v>
      </c>
      <c r="H11" s="39" t="s">
        <v>67</v>
      </c>
      <c r="I11" s="39" t="s">
        <v>68</v>
      </c>
      <c r="J11" s="39" t="s">
        <v>182</v>
      </c>
      <c r="K11" s="39" t="s">
        <v>183</v>
      </c>
    </row>
    <row r="12" spans="1:14" s="121" customFormat="1" ht="54.9" customHeight="1">
      <c r="A12" s="178" t="s">
        <v>49</v>
      </c>
      <c r="B12" s="129" t="s">
        <v>252</v>
      </c>
      <c r="C12" s="130"/>
      <c r="D12" s="132" t="s">
        <v>92</v>
      </c>
      <c r="E12" s="1139"/>
      <c r="F12" s="1110"/>
      <c r="G12" s="1110"/>
      <c r="H12" s="1110"/>
      <c r="I12" s="1177"/>
      <c r="J12" s="1037"/>
      <c r="K12" s="1285"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7"/>
    </row>
    <row r="14" spans="1:14" ht="3" customHeight="1">
      <c r="A14" s="125"/>
      <c r="B14" s="125"/>
      <c r="C14" s="125"/>
    </row>
    <row r="15" spans="1:14" ht="27.75" customHeight="1">
      <c r="E15" s="1380" t="s">
        <v>573</v>
      </c>
      <c r="F15" s="1380"/>
      <c r="G15" s="1380"/>
      <c r="H15" s="1380"/>
      <c r="I15" s="1380"/>
      <c r="J15" s="13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ColWidth="9.125" defaultRowHeight="13.8"/>
  <cols>
    <col min="1" max="2" width="9.125" style="13" hidden="1" customWidth="1"/>
    <col min="3" max="3" width="3.75" style="46" bestFit="1" customWidth="1"/>
    <col min="4" max="4" width="6.25" style="13" bestFit="1" customWidth="1"/>
    <col min="5" max="5" width="94.875" style="13" customWidth="1"/>
    <col min="6" max="16384" width="9.125" style="13"/>
  </cols>
  <sheetData>
    <row r="1" spans="3:9" hidden="1"/>
    <row r="2" spans="3:9" hidden="1"/>
    <row r="3" spans="3:9" hidden="1"/>
    <row r="4" spans="3:9" hidden="1"/>
    <row r="5" spans="3:9" hidden="1"/>
    <row r="6" spans="3:9" ht="3" customHeight="1">
      <c r="C6" s="47"/>
      <c r="D6" s="14"/>
      <c r="E6" s="14"/>
    </row>
    <row r="7" spans="3:9" ht="22.2">
      <c r="C7" s="47"/>
      <c r="D7" s="1240" t="s">
        <v>313</v>
      </c>
      <c r="E7" s="1242"/>
      <c r="F7" s="409"/>
    </row>
    <row r="8" spans="3:9" ht="3" customHeight="1">
      <c r="C8" s="47"/>
      <c r="D8" s="14"/>
      <c r="E8" s="14"/>
    </row>
    <row r="9" spans="3:9" ht="15.9"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2"/>
    </row>
    <row r="13" spans="3:9" ht="12" customHeight="1">
      <c r="C13" s="47"/>
      <c r="D13" s="401"/>
      <c r="E13" s="402" t="s">
        <v>176</v>
      </c>
    </row>
    <row r="14" spans="3:9" ht="3" customHeight="1"/>
    <row r="15" spans="3:9" ht="22.5" customHeight="1">
      <c r="C15" s="161"/>
      <c r="D15" s="1382" t="s">
        <v>314</v>
      </c>
      <c r="E15" s="138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ColWidth="9.125" defaultRowHeight="13.8"/>
  <cols>
    <col min="1" max="2" width="9.125" style="13" hidden="1" customWidth="1"/>
    <col min="3" max="3" width="3.75" style="46" customWidth="1"/>
    <col min="4" max="4" width="6.25" style="13" customWidth="1"/>
    <col min="5" max="5" width="94.875" style="13" customWidth="1"/>
    <col min="6" max="16384" width="9.125" style="13"/>
  </cols>
  <sheetData>
    <row r="1" spans="3:12" hidden="1">
      <c r="L1" s="403"/>
    </row>
    <row r="2" spans="3:12" hidden="1"/>
    <row r="3" spans="3:12" hidden="1"/>
    <row r="4" spans="3:12" hidden="1"/>
    <row r="5" spans="3:12" hidden="1"/>
    <row r="6" spans="3:12" ht="3" customHeight="1">
      <c r="C6" s="47"/>
      <c r="D6" s="14"/>
      <c r="E6" s="14"/>
    </row>
    <row r="7" spans="3:12" ht="22.2">
      <c r="C7" s="47"/>
      <c r="D7" s="1379" t="s">
        <v>54</v>
      </c>
      <c r="E7" s="1379"/>
      <c r="F7" s="409"/>
    </row>
    <row r="8" spans="3:12" ht="3" customHeight="1">
      <c r="C8" s="47"/>
      <c r="D8" s="14"/>
      <c r="E8" s="14"/>
    </row>
    <row r="9" spans="3:12" ht="15.9"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ColWidth="9.125" defaultRowHeight="11.4"/>
  <cols>
    <col min="1" max="1" width="1.75" style="43" customWidth="1"/>
    <col min="2" max="2" width="34.625" style="43" customWidth="1"/>
    <col min="3" max="3" width="85.625" style="43" customWidth="1"/>
    <col min="4" max="4" width="17.75" style="43" customWidth="1"/>
    <col min="5" max="16384" width="9.125" style="43"/>
  </cols>
  <sheetData>
    <row r="1" spans="2:5" ht="3" customHeight="1"/>
    <row r="2" spans="2:5" ht="22.2">
      <c r="B2" s="1383" t="s">
        <v>55</v>
      </c>
      <c r="C2" s="1383"/>
      <c r="D2" s="1383"/>
      <c r="E2" s="410"/>
    </row>
    <row r="3" spans="2:5" ht="3" customHeight="1"/>
    <row r="4" spans="2:5" ht="21.75" customHeight="1" thickBot="1">
      <c r="B4" s="1203" t="s">
        <v>1</v>
      </c>
      <c r="C4" s="1203" t="s">
        <v>90</v>
      </c>
      <c r="D4" s="1203" t="s">
        <v>71</v>
      </c>
    </row>
    <row r="5" spans="2:5" ht="12" thickTop="1"/>
  </sheetData>
  <sheetProtection password="FA9C" sheet="1" objects="1" scenarios="1" formatColumns="0" formatRows="0" autoFilter="0"/>
  <autoFilter ref="B4:D4" xr:uid="{00000000-0009-0000-0000-000025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25" bestFit="1" customWidth="1"/>
    <col min="5" max="5" width="16.625" customWidth="1"/>
    <col min="6" max="6" width="16.25" customWidth="1"/>
    <col min="7" max="7" width="19.125" customWidth="1"/>
    <col min="8" max="11" width="10" customWidth="1"/>
    <col min="12" max="12" width="12.75" customWidth="1"/>
    <col min="13" max="13" width="26.7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4" width="115.75" customWidth="1"/>
    <col min="28" max="28" width="115.75" customWidth="1"/>
    <col min="30" max="90" width="115.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6"/>
      <c r="F9" s="1408"/>
      <c r="G9" s="1412" t="s">
        <v>84</v>
      </c>
      <c r="H9" s="1249"/>
      <c r="I9" s="1249">
        <v>1</v>
      </c>
      <c r="J9" s="1401"/>
      <c r="K9" s="1311" t="s">
        <v>84</v>
      </c>
      <c r="L9" s="1246"/>
      <c r="M9" s="1246" t="s">
        <v>92</v>
      </c>
      <c r="N9" s="1404"/>
      <c r="O9" s="1311" t="s">
        <v>84</v>
      </c>
      <c r="P9" s="1246"/>
      <c r="Q9" s="1246" t="s">
        <v>92</v>
      </c>
      <c r="R9" s="1405"/>
      <c r="S9" s="1311" t="s">
        <v>84</v>
      </c>
      <c r="T9" s="1034"/>
      <c r="U9" s="1034" t="s">
        <v>92</v>
      </c>
      <c r="V9" s="1193"/>
      <c r="W9" s="288"/>
    </row>
    <row r="10" spans="1:23" s="702" customFormat="1" ht="17.100000000000001" customHeight="1">
      <c r="A10" s="197"/>
      <c r="C10" s="152"/>
      <c r="D10" s="1249"/>
      <c r="E10" s="1406"/>
      <c r="F10" s="1408"/>
      <c r="G10" s="1412"/>
      <c r="H10" s="1249"/>
      <c r="I10" s="1249"/>
      <c r="J10" s="1401"/>
      <c r="K10" s="1311"/>
      <c r="L10" s="1246"/>
      <c r="M10" s="1246"/>
      <c r="N10" s="1404"/>
      <c r="O10" s="1311"/>
      <c r="P10" s="1246"/>
      <c r="Q10" s="1246"/>
      <c r="R10" s="1405"/>
      <c r="S10" s="1311"/>
      <c r="T10" s="1036"/>
      <c r="U10" s="707"/>
      <c r="V10" s="708" t="s">
        <v>631</v>
      </c>
      <c r="W10" s="709"/>
    </row>
    <row r="11" spans="1:23" s="96" customFormat="1" ht="17.100000000000001" customHeight="1">
      <c r="A11" s="197"/>
      <c r="C11" s="152"/>
      <c r="D11" s="1250"/>
      <c r="E11" s="1407"/>
      <c r="F11" s="1409"/>
      <c r="G11" s="1250"/>
      <c r="H11" s="1250"/>
      <c r="I11" s="1250"/>
      <c r="J11" s="1402"/>
      <c r="K11" s="1250"/>
      <c r="L11" s="1250"/>
      <c r="M11" s="1250"/>
      <c r="N11" s="1405"/>
      <c r="O11" s="1250"/>
      <c r="P11" s="1035"/>
      <c r="Q11" s="707"/>
      <c r="R11" s="708" t="s">
        <v>630</v>
      </c>
      <c r="S11" s="704"/>
      <c r="T11" s="704"/>
      <c r="U11" s="704"/>
      <c r="V11" s="704"/>
      <c r="W11" s="709"/>
    </row>
    <row r="12" spans="1:23" s="96" customFormat="1" ht="17.100000000000001" customHeight="1">
      <c r="A12" s="197"/>
      <c r="C12" s="152"/>
      <c r="D12" s="1250"/>
      <c r="E12" s="1407"/>
      <c r="F12" s="1409"/>
      <c r="G12" s="1250"/>
      <c r="H12" s="1250"/>
      <c r="I12" s="1250"/>
      <c r="J12" s="1402"/>
      <c r="K12" s="1250"/>
      <c r="L12" s="707"/>
      <c r="M12" s="708"/>
      <c r="N12" s="708" t="s">
        <v>410</v>
      </c>
      <c r="O12" s="708"/>
      <c r="P12" s="708"/>
      <c r="Q12" s="708"/>
      <c r="R12" s="708"/>
      <c r="S12" s="704"/>
      <c r="T12" s="704"/>
      <c r="U12" s="704"/>
      <c r="V12" s="704"/>
      <c r="W12" s="709"/>
    </row>
    <row r="13" spans="1:23" s="96" customFormat="1" ht="17.25" customHeight="1">
      <c r="A13" s="197"/>
      <c r="C13" s="152"/>
      <c r="D13" s="1250"/>
      <c r="E13" s="1407"/>
      <c r="F13" s="1409"/>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0"/>
      <c r="E15" s="1410"/>
      <c r="F15" s="1411"/>
      <c r="G15" s="1413"/>
      <c r="H15" s="1249"/>
      <c r="I15" s="1249">
        <v>1</v>
      </c>
      <c r="J15" s="1401"/>
      <c r="K15" s="1311" t="s">
        <v>84</v>
      </c>
      <c r="L15" s="1246"/>
      <c r="M15" s="1246" t="s">
        <v>92</v>
      </c>
      <c r="N15" s="1404"/>
      <c r="O15" s="1311" t="s">
        <v>84</v>
      </c>
      <c r="P15" s="1246"/>
      <c r="Q15" s="1246" t="s">
        <v>92</v>
      </c>
      <c r="R15" s="1405"/>
      <c r="S15" s="1311" t="s">
        <v>84</v>
      </c>
      <c r="T15" s="1034"/>
      <c r="U15" s="1034" t="s">
        <v>92</v>
      </c>
      <c r="V15" s="1193"/>
      <c r="W15" s="288"/>
    </row>
    <row r="16" spans="1:23" s="705" customFormat="1" ht="16.5" customHeight="1">
      <c r="A16" s="711"/>
      <c r="B16" s="706"/>
      <c r="C16" s="710"/>
      <c r="D16" s="1400"/>
      <c r="E16" s="1410"/>
      <c r="F16" s="1411"/>
      <c r="G16" s="1413"/>
      <c r="H16" s="1249"/>
      <c r="I16" s="1249"/>
      <c r="J16" s="1401"/>
      <c r="K16" s="1311"/>
      <c r="L16" s="1246"/>
      <c r="M16" s="1246"/>
      <c r="N16" s="1404"/>
      <c r="O16" s="1311"/>
      <c r="P16" s="1246"/>
      <c r="Q16" s="1246"/>
      <c r="R16" s="1405"/>
      <c r="S16" s="1311"/>
      <c r="T16" s="1036"/>
      <c r="U16" s="707"/>
      <c r="V16" s="708" t="s">
        <v>631</v>
      </c>
      <c r="W16" s="709"/>
    </row>
    <row r="17" spans="1:36" ht="17.100000000000001" customHeight="1">
      <c r="A17" s="197"/>
      <c r="B17" s="96"/>
      <c r="C17" s="152"/>
      <c r="D17" s="1400"/>
      <c r="E17" s="1410"/>
      <c r="F17" s="1411"/>
      <c r="G17" s="1413"/>
      <c r="H17" s="1249"/>
      <c r="I17" s="1249"/>
      <c r="J17" s="1402"/>
      <c r="K17" s="1311"/>
      <c r="L17" s="1246"/>
      <c r="M17" s="1246"/>
      <c r="N17" s="1405"/>
      <c r="O17" s="1311"/>
      <c r="P17" s="1035"/>
      <c r="Q17" s="707"/>
      <c r="R17" s="708" t="s">
        <v>630</v>
      </c>
      <c r="S17" s="704"/>
      <c r="T17" s="704"/>
      <c r="U17" s="704"/>
      <c r="V17" s="704"/>
      <c r="W17" s="709"/>
    </row>
    <row r="18" spans="1:36" ht="17.100000000000001" customHeight="1">
      <c r="A18" s="197"/>
      <c r="B18" s="96"/>
      <c r="C18" s="152"/>
      <c r="D18" s="1400"/>
      <c r="E18" s="1410"/>
      <c r="F18" s="1411"/>
      <c r="G18" s="1413"/>
      <c r="H18" s="1249"/>
      <c r="I18" s="1249"/>
      <c r="J18" s="1402"/>
      <c r="K18" s="1311"/>
      <c r="L18" s="707"/>
      <c r="M18" s="708"/>
      <c r="N18" s="708" t="s">
        <v>410</v>
      </c>
      <c r="O18" s="708"/>
      <c r="P18" s="708"/>
      <c r="Q18" s="708"/>
      <c r="R18" s="708"/>
      <c r="S18" s="704"/>
      <c r="T18" s="704"/>
      <c r="U18" s="704"/>
      <c r="V18" s="704"/>
      <c r="W18" s="709"/>
    </row>
    <row r="19" spans="1:36" ht="17.100000000000001" customHeight="1">
      <c r="A19" s="197"/>
      <c r="B19" s="96"/>
      <c r="C19" s="152"/>
      <c r="D19" s="1400"/>
      <c r="E19" s="1410"/>
      <c r="F19" s="1411"/>
      <c r="G19" s="141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3" t="s">
        <v>297</v>
      </c>
      <c r="P27" s="1403"/>
      <c r="Q27" s="1403"/>
      <c r="R27" s="1336" t="s">
        <v>269</v>
      </c>
      <c r="S27" s="1336"/>
      <c r="T27" s="1336"/>
      <c r="U27" s="1296" t="s">
        <v>339</v>
      </c>
      <c r="W27" s="1414"/>
    </row>
    <row r="28" spans="1:36" ht="17.100000000000001" customHeight="1">
      <c r="O28" s="1337" t="s">
        <v>579</v>
      </c>
      <c r="P28" s="1337" t="s">
        <v>270</v>
      </c>
      <c r="Q28" s="1337"/>
      <c r="R28" s="1336"/>
      <c r="S28" s="1336"/>
      <c r="T28" s="1336"/>
      <c r="U28" s="1296"/>
      <c r="W28" s="1414"/>
    </row>
    <row r="29" spans="1:36" ht="37.5" customHeight="1">
      <c r="O29" s="1337"/>
      <c r="P29" s="98" t="s">
        <v>580</v>
      </c>
      <c r="Q29" s="98" t="s">
        <v>6</v>
      </c>
      <c r="R29" s="99" t="s">
        <v>273</v>
      </c>
      <c r="S29" s="1338" t="s">
        <v>272</v>
      </c>
      <c r="T29" s="1338"/>
      <c r="U29" s="1296"/>
      <c r="W29" s="1414"/>
    </row>
    <row r="30" spans="1:36" ht="17.100000000000001" customHeight="1">
      <c r="G30" s="150"/>
      <c r="H30" s="150"/>
      <c r="I30" s="150"/>
      <c r="J30" s="150"/>
      <c r="K30" s="150"/>
      <c r="L30" s="116"/>
      <c r="M30" s="404" t="s">
        <v>182</v>
      </c>
      <c r="N30" s="405"/>
      <c r="O30" s="1415"/>
      <c r="P30" s="1415"/>
      <c r="Q30" s="1415"/>
      <c r="R30" s="1415"/>
      <c r="S30" s="1415"/>
      <c r="T30" s="1415"/>
      <c r="U30" s="1415"/>
      <c r="V30" s="116"/>
      <c r="W30" s="116"/>
      <c r="X30" s="196"/>
      <c r="Y30" s="196"/>
      <c r="Z30" s="196"/>
      <c r="AA30" s="196"/>
      <c r="AB30" s="196"/>
      <c r="AC30" s="196"/>
      <c r="AD30" s="196"/>
      <c r="AE30" s="196"/>
      <c r="AF30" s="196"/>
      <c r="AG30" s="196"/>
      <c r="AH30" s="196"/>
      <c r="AI30" s="196"/>
      <c r="AJ30" s="196"/>
    </row>
    <row r="31" spans="1:36" s="493" customFormat="1" ht="22.8">
      <c r="A31" s="1315">
        <v>1</v>
      </c>
      <c r="B31" s="795"/>
      <c r="C31" s="795"/>
      <c r="D31" s="795"/>
      <c r="E31" s="796"/>
      <c r="F31" s="797"/>
      <c r="G31" s="797"/>
      <c r="H31" s="797"/>
      <c r="I31" s="798"/>
      <c r="J31" s="793"/>
      <c r="K31" s="800"/>
      <c r="L31" s="562">
        <f>mergeValue(A31)</f>
        <v>1</v>
      </c>
      <c r="M31" s="610" t="s">
        <v>19</v>
      </c>
      <c r="N31" s="615"/>
      <c r="O31" s="1390"/>
      <c r="P31" s="1391"/>
      <c r="Q31" s="1391"/>
      <c r="R31" s="1391"/>
      <c r="S31" s="1391"/>
      <c r="T31" s="1391"/>
      <c r="U31" s="1391"/>
      <c r="V31" s="1392"/>
      <c r="W31" s="1130"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34.200000000000003">
      <c r="A32" s="1315"/>
      <c r="B32" s="1315">
        <v>1</v>
      </c>
      <c r="C32" s="795"/>
      <c r="D32" s="795"/>
      <c r="E32" s="797"/>
      <c r="F32" s="797"/>
      <c r="G32" s="797"/>
      <c r="H32" s="797"/>
      <c r="I32" s="792"/>
      <c r="J32" s="791"/>
      <c r="K32" s="794"/>
      <c r="L32" s="562" t="str">
        <f>mergeValue(A32) &amp;"."&amp; mergeValue(B32)</f>
        <v>1.1</v>
      </c>
      <c r="M32" s="516" t="s">
        <v>15</v>
      </c>
      <c r="N32" s="615"/>
      <c r="O32" s="1390"/>
      <c r="P32" s="1391"/>
      <c r="Q32" s="1391"/>
      <c r="R32" s="1391"/>
      <c r="S32" s="1391"/>
      <c r="T32" s="1391"/>
      <c r="U32" s="1391"/>
      <c r="V32" s="1392"/>
      <c r="W32" s="1130"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8">
      <c r="A33" s="1315"/>
      <c r="B33" s="1315"/>
      <c r="C33" s="1315">
        <v>1</v>
      </c>
      <c r="D33" s="795"/>
      <c r="E33" s="797"/>
      <c r="F33" s="797"/>
      <c r="G33" s="797"/>
      <c r="H33" s="797"/>
      <c r="I33" s="799"/>
      <c r="J33" s="791"/>
      <c r="K33" s="794"/>
      <c r="L33" s="562" t="str">
        <f>mergeValue(A33) &amp;"."&amp; mergeValue(B33)&amp;"."&amp; mergeValue(C33)</f>
        <v>1.1.1</v>
      </c>
      <c r="M33" s="517" t="s">
        <v>7</v>
      </c>
      <c r="N33" s="615"/>
      <c r="O33" s="1390"/>
      <c r="P33" s="1391"/>
      <c r="Q33" s="1391"/>
      <c r="R33" s="1391"/>
      <c r="S33" s="1391"/>
      <c r="T33" s="1391"/>
      <c r="U33" s="1391"/>
      <c r="V33" s="1392"/>
      <c r="W33" s="1130"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8">
      <c r="A34" s="1315"/>
      <c r="B34" s="1315"/>
      <c r="C34" s="1315"/>
      <c r="D34" s="1315">
        <v>1</v>
      </c>
      <c r="E34" s="797"/>
      <c r="F34" s="797"/>
      <c r="G34" s="797"/>
      <c r="H34" s="797"/>
      <c r="I34" s="799"/>
      <c r="J34" s="791"/>
      <c r="K34" s="794"/>
      <c r="L34" s="562" t="str">
        <f>mergeValue(A34) &amp;"."&amp; mergeValue(B34)&amp;"."&amp; mergeValue(C34)&amp;"."&amp; mergeValue(D34)</f>
        <v>1.1.1.1</v>
      </c>
      <c r="M34" s="518" t="s">
        <v>21</v>
      </c>
      <c r="N34" s="615"/>
      <c r="O34" s="1390"/>
      <c r="P34" s="1391"/>
      <c r="Q34" s="1391"/>
      <c r="R34" s="1391"/>
      <c r="S34" s="1391"/>
      <c r="T34" s="1391"/>
      <c r="U34" s="1391"/>
      <c r="V34" s="1392"/>
      <c r="W34" s="1130"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9.8">
      <c r="A35" s="1315"/>
      <c r="B35" s="1315"/>
      <c r="C35" s="1315"/>
      <c r="D35" s="1315"/>
      <c r="E35" s="1315">
        <v>1</v>
      </c>
      <c r="F35" s="797"/>
      <c r="G35" s="797"/>
      <c r="H35" s="795">
        <v>1</v>
      </c>
      <c r="I35" s="1315">
        <v>1</v>
      </c>
      <c r="J35" s="797"/>
      <c r="K35" s="802"/>
      <c r="L35" s="562" t="str">
        <f>mergeValue(A35) &amp;"."&amp; mergeValue(B35)&amp;"."&amp; mergeValue(C35)&amp;"."&amp; mergeValue(D35)&amp;"."&amp; mergeValue(E35)</f>
        <v>1.1.1.1.1</v>
      </c>
      <c r="M35" s="524" t="s">
        <v>8</v>
      </c>
      <c r="N35" s="615"/>
      <c r="O35" s="1318"/>
      <c r="P35" s="1319"/>
      <c r="Q35" s="1319"/>
      <c r="R35" s="1319"/>
      <c r="S35" s="1319"/>
      <c r="T35" s="1319"/>
      <c r="U35" s="1319"/>
      <c r="V35" s="1320"/>
      <c r="W35" s="1130"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6">
      <c r="A36" s="1315"/>
      <c r="B36" s="1315"/>
      <c r="C36" s="1315"/>
      <c r="D36" s="1315"/>
      <c r="E36" s="1315"/>
      <c r="F36" s="1315">
        <v>1</v>
      </c>
      <c r="G36" s="795"/>
      <c r="H36" s="795"/>
      <c r="I36" s="1315"/>
      <c r="J36" s="1315">
        <v>1</v>
      </c>
      <c r="K36" s="803"/>
      <c r="L36" s="562" t="str">
        <f>mergeValue(A36) &amp;"."&amp; mergeValue(B36)&amp;"."&amp; mergeValue(C36)&amp;"."&amp; mergeValue(D36)&amp;"."&amp; mergeValue(E36)&amp;"."&amp; mergeValue(F36)</f>
        <v>1.1.1.1.1.1</v>
      </c>
      <c r="M36" s="525" t="s">
        <v>9</v>
      </c>
      <c r="N36" s="615"/>
      <c r="O36" s="1318"/>
      <c r="P36" s="1319"/>
      <c r="Q36" s="1319"/>
      <c r="R36" s="1319"/>
      <c r="S36" s="1319"/>
      <c r="T36" s="1319"/>
      <c r="U36" s="1319"/>
      <c r="V36" s="1320"/>
      <c r="W36" s="1130"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5"/>
      <c r="B37" s="1315"/>
      <c r="C37" s="1315"/>
      <c r="D37" s="1315"/>
      <c r="E37" s="1315"/>
      <c r="F37" s="1315"/>
      <c r="G37" s="795">
        <v>1</v>
      </c>
      <c r="H37" s="795"/>
      <c r="I37" s="1315"/>
      <c r="J37" s="1315"/>
      <c r="K37" s="803">
        <v>1</v>
      </c>
      <c r="L37" s="562" t="str">
        <f>mergeValue(A37) &amp;"."&amp; mergeValue(B37)&amp;"."&amp; mergeValue(C37)&amp;"."&amp; mergeValue(D37)&amp;"."&amp; mergeValue(E37)&amp;"."&amp; mergeValue(F37)&amp;"."&amp; mergeValue(G37)</f>
        <v>1.1.1.1.1.1.1</v>
      </c>
      <c r="M37" s="1016"/>
      <c r="N37" s="615"/>
      <c r="O37" s="532"/>
      <c r="P37" s="532"/>
      <c r="Q37" s="1040"/>
      <c r="R37" s="1310"/>
      <c r="S37" s="1311" t="s">
        <v>83</v>
      </c>
      <c r="T37" s="1310"/>
      <c r="U37" s="1311" t="s">
        <v>83</v>
      </c>
      <c r="V37" s="532"/>
      <c r="W37" s="1285"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5"/>
      <c r="B38" s="1315"/>
      <c r="C38" s="1315"/>
      <c r="D38" s="1315"/>
      <c r="E38" s="1315"/>
      <c r="F38" s="1315"/>
      <c r="G38" s="795"/>
      <c r="H38" s="795"/>
      <c r="I38" s="1315"/>
      <c r="J38" s="1315"/>
      <c r="K38" s="803"/>
      <c r="L38" s="569"/>
      <c r="M38" s="615"/>
      <c r="N38" s="615"/>
      <c r="O38" s="532"/>
      <c r="P38" s="532"/>
      <c r="Q38" s="553" t="str">
        <f>R37 &amp; "-" &amp; T37</f>
        <v>-</v>
      </c>
      <c r="R38" s="1310"/>
      <c r="S38" s="1311"/>
      <c r="T38" s="1310"/>
      <c r="U38" s="1311"/>
      <c r="V38" s="532"/>
      <c r="W38" s="1286"/>
      <c r="X38" s="554"/>
      <c r="Y38" s="558"/>
      <c r="Z38" s="558" t="str">
        <f t="shared" si="0"/>
        <v/>
      </c>
      <c r="AA38" s="558"/>
      <c r="AB38" s="558"/>
      <c r="AC38" s="558"/>
      <c r="AD38" s="554"/>
      <c r="AE38" s="554"/>
      <c r="AF38" s="554"/>
      <c r="AG38" s="554"/>
      <c r="AH38" s="554"/>
      <c r="AI38" s="554"/>
      <c r="AJ38" s="554"/>
    </row>
    <row r="39" spans="1:36" s="493" customFormat="1" ht="15" customHeight="1">
      <c r="A39" s="1315"/>
      <c r="B39" s="1315"/>
      <c r="C39" s="1315"/>
      <c r="D39" s="1315"/>
      <c r="E39" s="1315"/>
      <c r="F39" s="1315"/>
      <c r="G39" s="797"/>
      <c r="H39" s="795"/>
      <c r="I39" s="1315"/>
      <c r="J39" s="1315"/>
      <c r="K39" s="802"/>
      <c r="L39" s="508"/>
      <c r="M39" s="527" t="s">
        <v>24</v>
      </c>
      <c r="N39" s="534"/>
      <c r="O39" s="534"/>
      <c r="P39" s="534"/>
      <c r="Q39" s="534"/>
      <c r="R39" s="534"/>
      <c r="S39" s="534"/>
      <c r="T39" s="534"/>
      <c r="U39" s="534"/>
      <c r="V39" s="530"/>
      <c r="W39" s="128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5"/>
      <c r="B40" s="1315"/>
      <c r="C40" s="1315"/>
      <c r="D40" s="1315"/>
      <c r="E40" s="1315"/>
      <c r="F40" s="797"/>
      <c r="G40" s="797"/>
      <c r="H40" s="795"/>
      <c r="I40" s="131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5"/>
      <c r="B41" s="1315"/>
      <c r="C41" s="1315"/>
      <c r="D41" s="131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5"/>
      <c r="B42" s="1315"/>
      <c r="C42" s="131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5"/>
      <c r="B43" s="131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8">
      <c r="A49" s="1315">
        <v>1</v>
      </c>
      <c r="B49" s="813"/>
      <c r="C49" s="813"/>
      <c r="D49" s="813"/>
      <c r="E49" s="814"/>
      <c r="F49" s="815"/>
      <c r="G49" s="815"/>
      <c r="H49" s="815"/>
      <c r="I49" s="816"/>
      <c r="J49" s="811"/>
      <c r="K49" s="818"/>
      <c r="L49" s="562">
        <f>mergeValue(A49)</f>
        <v>1</v>
      </c>
      <c r="M49" s="610" t="s">
        <v>19</v>
      </c>
      <c r="N49" s="615"/>
      <c r="O49" s="1390"/>
      <c r="P49" s="1391"/>
      <c r="Q49" s="1391"/>
      <c r="R49" s="1391"/>
      <c r="S49" s="1391"/>
      <c r="T49" s="1391"/>
      <c r="U49" s="1391"/>
      <c r="V49" s="1392"/>
      <c r="W49" s="1130"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34.200000000000003">
      <c r="A50" s="1315"/>
      <c r="B50" s="1315">
        <v>1</v>
      </c>
      <c r="C50" s="813"/>
      <c r="D50" s="813"/>
      <c r="E50" s="815"/>
      <c r="F50" s="815"/>
      <c r="G50" s="815"/>
      <c r="H50" s="815"/>
      <c r="I50" s="810"/>
      <c r="J50" s="809"/>
      <c r="K50" s="812"/>
      <c r="L50" s="562" t="str">
        <f>mergeValue(A50) &amp;"."&amp; mergeValue(B50)</f>
        <v>1.1</v>
      </c>
      <c r="M50" s="516" t="s">
        <v>15</v>
      </c>
      <c r="N50" s="615"/>
      <c r="O50" s="1390"/>
      <c r="P50" s="1391"/>
      <c r="Q50" s="1391"/>
      <c r="R50" s="1391"/>
      <c r="S50" s="1391"/>
      <c r="T50" s="1391"/>
      <c r="U50" s="1391"/>
      <c r="V50" s="1392"/>
      <c r="W50" s="1130"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8">
      <c r="A51" s="1315"/>
      <c r="B51" s="1315"/>
      <c r="C51" s="1315">
        <v>1</v>
      </c>
      <c r="D51" s="813"/>
      <c r="E51" s="815"/>
      <c r="F51" s="815"/>
      <c r="G51" s="815"/>
      <c r="H51" s="815"/>
      <c r="I51" s="817"/>
      <c r="J51" s="809"/>
      <c r="K51" s="812"/>
      <c r="L51" s="562" t="str">
        <f>mergeValue(A51) &amp;"."&amp; mergeValue(B51)&amp;"."&amp; mergeValue(C51)</f>
        <v>1.1.1</v>
      </c>
      <c r="M51" s="517" t="s">
        <v>7</v>
      </c>
      <c r="N51" s="615"/>
      <c r="O51" s="1390"/>
      <c r="P51" s="1391"/>
      <c r="Q51" s="1391"/>
      <c r="R51" s="1391"/>
      <c r="S51" s="1391"/>
      <c r="T51" s="1391"/>
      <c r="U51" s="1391"/>
      <c r="V51" s="1392"/>
      <c r="W51" s="1130"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8">
      <c r="A52" s="1315"/>
      <c r="B52" s="1315"/>
      <c r="C52" s="1315"/>
      <c r="D52" s="1315">
        <v>1</v>
      </c>
      <c r="E52" s="815"/>
      <c r="F52" s="815"/>
      <c r="G52" s="815"/>
      <c r="H52" s="815"/>
      <c r="I52" s="817"/>
      <c r="J52" s="809"/>
      <c r="K52" s="812"/>
      <c r="L52" s="562" t="str">
        <f>mergeValue(A52) &amp;"."&amp; mergeValue(B52)&amp;"."&amp; mergeValue(C52)&amp;"."&amp; mergeValue(D52)</f>
        <v>1.1.1.1</v>
      </c>
      <c r="M52" s="518" t="s">
        <v>21</v>
      </c>
      <c r="N52" s="615"/>
      <c r="O52" s="1390"/>
      <c r="P52" s="1391"/>
      <c r="Q52" s="1391"/>
      <c r="R52" s="1391"/>
      <c r="S52" s="1391"/>
      <c r="T52" s="1391"/>
      <c r="U52" s="1391"/>
      <c r="V52" s="1392"/>
      <c r="W52" s="1130"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9.8">
      <c r="A53" s="1315"/>
      <c r="B53" s="1315"/>
      <c r="C53" s="1315"/>
      <c r="D53" s="1315"/>
      <c r="E53" s="1315">
        <v>1</v>
      </c>
      <c r="F53" s="815"/>
      <c r="G53" s="815"/>
      <c r="H53" s="813">
        <v>1</v>
      </c>
      <c r="I53" s="1315">
        <v>1</v>
      </c>
      <c r="J53" s="815"/>
      <c r="K53" s="820"/>
      <c r="L53" s="562" t="str">
        <f>mergeValue(A53) &amp;"."&amp; mergeValue(B53)&amp;"."&amp; mergeValue(C53)&amp;"."&amp; mergeValue(D53)&amp;"."&amp; mergeValue(E53)</f>
        <v>1.1.1.1.1</v>
      </c>
      <c r="M53" s="524" t="s">
        <v>8</v>
      </c>
      <c r="N53" s="615"/>
      <c r="O53" s="1318"/>
      <c r="P53" s="1319"/>
      <c r="Q53" s="1319"/>
      <c r="R53" s="1319"/>
      <c r="S53" s="1319"/>
      <c r="T53" s="1319"/>
      <c r="U53" s="1319"/>
      <c r="V53" s="1320"/>
      <c r="W53" s="1130"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45.6">
      <c r="A54" s="1315"/>
      <c r="B54" s="1315"/>
      <c r="C54" s="1315"/>
      <c r="D54" s="1315"/>
      <c r="E54" s="1315"/>
      <c r="F54" s="1315">
        <v>1</v>
      </c>
      <c r="G54" s="813"/>
      <c r="H54" s="813"/>
      <c r="I54" s="1315"/>
      <c r="J54" s="1315">
        <v>1</v>
      </c>
      <c r="K54" s="821"/>
      <c r="L54" s="562" t="str">
        <f>mergeValue(A54) &amp;"."&amp; mergeValue(B54)&amp;"."&amp; mergeValue(C54)&amp;"."&amp; mergeValue(D54)&amp;"."&amp; mergeValue(E54)&amp;"."&amp; mergeValue(F54)</f>
        <v>1.1.1.1.1.1</v>
      </c>
      <c r="M54" s="525" t="s">
        <v>9</v>
      </c>
      <c r="N54" s="615"/>
      <c r="O54" s="1318"/>
      <c r="P54" s="1319"/>
      <c r="Q54" s="1319"/>
      <c r="R54" s="1319"/>
      <c r="S54" s="1319"/>
      <c r="T54" s="1319"/>
      <c r="U54" s="1319"/>
      <c r="V54" s="1320"/>
      <c r="W54" s="1130"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5"/>
      <c r="B55" s="1315"/>
      <c r="C55" s="1315"/>
      <c r="D55" s="1315"/>
      <c r="E55" s="1315"/>
      <c r="F55" s="1315"/>
      <c r="G55" s="813">
        <v>1</v>
      </c>
      <c r="H55" s="813"/>
      <c r="I55" s="1315"/>
      <c r="J55" s="1315"/>
      <c r="K55" s="821">
        <v>1</v>
      </c>
      <c r="L55" s="562" t="str">
        <f>mergeValue(A55) &amp;"."&amp; mergeValue(B55)&amp;"."&amp; mergeValue(C55)&amp;"."&amp; mergeValue(D55)&amp;"."&amp; mergeValue(E55)&amp;"."&amp; mergeValue(F55)&amp;"."&amp; mergeValue(G55)</f>
        <v>1.1.1.1.1.1.1</v>
      </c>
      <c r="M55" s="1016"/>
      <c r="N55" s="615"/>
      <c r="O55" s="532"/>
      <c r="P55" s="532"/>
      <c r="Q55" s="1040"/>
      <c r="R55" s="1310"/>
      <c r="S55" s="1311" t="s">
        <v>83</v>
      </c>
      <c r="T55" s="1310"/>
      <c r="U55" s="1311" t="s">
        <v>83</v>
      </c>
      <c r="V55" s="532"/>
      <c r="W55" s="1285"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5"/>
      <c r="B56" s="1315"/>
      <c r="C56" s="1315"/>
      <c r="D56" s="1315"/>
      <c r="E56" s="1315"/>
      <c r="F56" s="1315"/>
      <c r="G56" s="813"/>
      <c r="H56" s="813"/>
      <c r="I56" s="1315"/>
      <c r="J56" s="1315"/>
      <c r="K56" s="821"/>
      <c r="L56" s="569"/>
      <c r="M56" s="615"/>
      <c r="N56" s="615"/>
      <c r="O56" s="532"/>
      <c r="P56" s="532"/>
      <c r="Q56" s="553" t="str">
        <f>R55 &amp; "-" &amp; T55</f>
        <v>-</v>
      </c>
      <c r="R56" s="1310"/>
      <c r="S56" s="1311"/>
      <c r="T56" s="1310"/>
      <c r="U56" s="1311"/>
      <c r="V56" s="532"/>
      <c r="W56" s="1286"/>
      <c r="X56" s="554"/>
      <c r="Y56" s="558"/>
      <c r="Z56" s="558" t="str">
        <f t="shared" si="1"/>
        <v/>
      </c>
      <c r="AA56" s="558"/>
      <c r="AB56" s="558"/>
      <c r="AC56" s="558"/>
      <c r="AD56" s="554"/>
      <c r="AE56" s="554"/>
      <c r="AF56" s="554"/>
      <c r="AG56" s="554"/>
      <c r="AH56" s="554"/>
      <c r="AI56" s="554"/>
      <c r="AJ56" s="554"/>
    </row>
    <row r="57" spans="1:36" s="493" customFormat="1" ht="15" customHeight="1">
      <c r="A57" s="1315"/>
      <c r="B57" s="1315"/>
      <c r="C57" s="1315"/>
      <c r="D57" s="1315"/>
      <c r="E57" s="1315"/>
      <c r="F57" s="1315"/>
      <c r="G57" s="815"/>
      <c r="H57" s="813"/>
      <c r="I57" s="1315"/>
      <c r="J57" s="1315"/>
      <c r="K57" s="820"/>
      <c r="L57" s="508"/>
      <c r="M57" s="527" t="s">
        <v>24</v>
      </c>
      <c r="N57" s="534"/>
      <c r="O57" s="534"/>
      <c r="P57" s="534"/>
      <c r="Q57" s="534"/>
      <c r="R57" s="534"/>
      <c r="S57" s="534"/>
      <c r="T57" s="534"/>
      <c r="U57" s="534"/>
      <c r="V57" s="530"/>
      <c r="W57" s="128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5"/>
      <c r="B58" s="1315"/>
      <c r="C58" s="1315"/>
      <c r="D58" s="1315"/>
      <c r="E58" s="1315"/>
      <c r="F58" s="815"/>
      <c r="G58" s="815"/>
      <c r="H58" s="813"/>
      <c r="I58" s="131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5"/>
      <c r="B59" s="1315"/>
      <c r="C59" s="1315"/>
      <c r="D59" s="131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5"/>
      <c r="B60" s="1315"/>
      <c r="C60" s="131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5"/>
      <c r="B61" s="131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8">
      <c r="A67" s="1315">
        <v>1</v>
      </c>
      <c r="B67" s="831"/>
      <c r="C67" s="831"/>
      <c r="D67" s="831"/>
      <c r="E67" s="832"/>
      <c r="F67" s="833"/>
      <c r="G67" s="833"/>
      <c r="H67" s="833"/>
      <c r="I67" s="834"/>
      <c r="J67" s="829"/>
      <c r="K67" s="836"/>
      <c r="L67" s="562">
        <f>mergeValue(A67)</f>
        <v>1</v>
      </c>
      <c r="M67" s="610" t="s">
        <v>19</v>
      </c>
      <c r="N67" s="615"/>
      <c r="O67" s="1390"/>
      <c r="P67" s="1391"/>
      <c r="Q67" s="1391"/>
      <c r="R67" s="1391"/>
      <c r="S67" s="1391"/>
      <c r="T67" s="1391"/>
      <c r="U67" s="1391"/>
      <c r="V67" s="1392"/>
      <c r="W67" s="1130"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34.200000000000003">
      <c r="A68" s="1315"/>
      <c r="B68" s="1315">
        <v>1</v>
      </c>
      <c r="C68" s="831"/>
      <c r="D68" s="831"/>
      <c r="E68" s="833"/>
      <c r="F68" s="833"/>
      <c r="G68" s="833"/>
      <c r="H68" s="833"/>
      <c r="I68" s="828"/>
      <c r="J68" s="827"/>
      <c r="K68" s="830"/>
      <c r="L68" s="562" t="str">
        <f>mergeValue(A68) &amp;"."&amp; mergeValue(B68)</f>
        <v>1.1</v>
      </c>
      <c r="M68" s="516" t="s">
        <v>15</v>
      </c>
      <c r="N68" s="615"/>
      <c r="O68" s="1390"/>
      <c r="P68" s="1391"/>
      <c r="Q68" s="1391"/>
      <c r="R68" s="1391"/>
      <c r="S68" s="1391"/>
      <c r="T68" s="1391"/>
      <c r="U68" s="1391"/>
      <c r="V68" s="1392"/>
      <c r="W68" s="1130"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8">
      <c r="A69" s="1315"/>
      <c r="B69" s="1315"/>
      <c r="C69" s="1315">
        <v>1</v>
      </c>
      <c r="D69" s="831"/>
      <c r="E69" s="833"/>
      <c r="F69" s="833"/>
      <c r="G69" s="833"/>
      <c r="H69" s="833"/>
      <c r="I69" s="835"/>
      <c r="J69" s="827"/>
      <c r="K69" s="830"/>
      <c r="L69" s="562" t="str">
        <f>mergeValue(A69) &amp;"."&amp; mergeValue(B69)&amp;"."&amp; mergeValue(C69)</f>
        <v>1.1.1</v>
      </c>
      <c r="M69" s="517" t="s">
        <v>7</v>
      </c>
      <c r="N69" s="615"/>
      <c r="O69" s="1390"/>
      <c r="P69" s="1391"/>
      <c r="Q69" s="1391"/>
      <c r="R69" s="1391"/>
      <c r="S69" s="1391"/>
      <c r="T69" s="1391"/>
      <c r="U69" s="1391"/>
      <c r="V69" s="1392"/>
      <c r="W69" s="1130"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8">
      <c r="A70" s="1315"/>
      <c r="B70" s="1315"/>
      <c r="C70" s="1315"/>
      <c r="D70" s="1315">
        <v>1</v>
      </c>
      <c r="E70" s="833"/>
      <c r="F70" s="833"/>
      <c r="G70" s="833"/>
      <c r="H70" s="833"/>
      <c r="I70" s="835"/>
      <c r="J70" s="827"/>
      <c r="K70" s="830"/>
      <c r="L70" s="562" t="str">
        <f>mergeValue(A70) &amp;"."&amp; mergeValue(B70)&amp;"."&amp; mergeValue(C70)&amp;"."&amp; mergeValue(D70)</f>
        <v>1.1.1.1</v>
      </c>
      <c r="M70" s="518" t="s">
        <v>21</v>
      </c>
      <c r="N70" s="615"/>
      <c r="O70" s="1390"/>
      <c r="P70" s="1391"/>
      <c r="Q70" s="1391"/>
      <c r="R70" s="1391"/>
      <c r="S70" s="1391"/>
      <c r="T70" s="1391"/>
      <c r="U70" s="1391"/>
      <c r="V70" s="1392"/>
      <c r="W70" s="1130"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9.8">
      <c r="A71" s="1315"/>
      <c r="B71" s="1315"/>
      <c r="C71" s="1315"/>
      <c r="D71" s="1315"/>
      <c r="E71" s="1315">
        <v>1</v>
      </c>
      <c r="F71" s="833"/>
      <c r="G71" s="833"/>
      <c r="H71" s="831">
        <v>1</v>
      </c>
      <c r="I71" s="1315">
        <v>1</v>
      </c>
      <c r="J71" s="833"/>
      <c r="K71" s="838"/>
      <c r="L71" s="562" t="str">
        <f>mergeValue(A71) &amp;"."&amp; mergeValue(B71)&amp;"."&amp; mergeValue(C71)&amp;"."&amp; mergeValue(D71)&amp;"."&amp; mergeValue(E71)</f>
        <v>1.1.1.1.1</v>
      </c>
      <c r="M71" s="524" t="s">
        <v>8</v>
      </c>
      <c r="N71" s="615"/>
      <c r="O71" s="1318"/>
      <c r="P71" s="1319"/>
      <c r="Q71" s="1319"/>
      <c r="R71" s="1319"/>
      <c r="S71" s="1319"/>
      <c r="T71" s="1319"/>
      <c r="U71" s="1319"/>
      <c r="V71" s="1320"/>
      <c r="W71" s="1130"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45.6">
      <c r="A72" s="1315"/>
      <c r="B72" s="1315"/>
      <c r="C72" s="1315"/>
      <c r="D72" s="1315"/>
      <c r="E72" s="1315"/>
      <c r="F72" s="1315">
        <v>1</v>
      </c>
      <c r="G72" s="831"/>
      <c r="H72" s="831"/>
      <c r="I72" s="1315"/>
      <c r="J72" s="1315">
        <v>1</v>
      </c>
      <c r="K72" s="839"/>
      <c r="L72" s="562" t="str">
        <f>mergeValue(A72) &amp;"."&amp; mergeValue(B72)&amp;"."&amp; mergeValue(C72)&amp;"."&amp; mergeValue(D72)&amp;"."&amp; mergeValue(E72)&amp;"."&amp; mergeValue(F72)</f>
        <v>1.1.1.1.1.1</v>
      </c>
      <c r="M72" s="525" t="s">
        <v>9</v>
      </c>
      <c r="N72" s="615"/>
      <c r="O72" s="1318"/>
      <c r="P72" s="1319"/>
      <c r="Q72" s="1319"/>
      <c r="R72" s="1319"/>
      <c r="S72" s="1319"/>
      <c r="T72" s="1319"/>
      <c r="U72" s="1319"/>
      <c r="V72" s="1320"/>
      <c r="W72" s="1130"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5"/>
      <c r="B73" s="1315"/>
      <c r="C73" s="1315"/>
      <c r="D73" s="1315"/>
      <c r="E73" s="1315"/>
      <c r="F73" s="1315"/>
      <c r="G73" s="831">
        <v>1</v>
      </c>
      <c r="H73" s="831"/>
      <c r="I73" s="1315"/>
      <c r="J73" s="1315"/>
      <c r="K73" s="839">
        <v>1</v>
      </c>
      <c r="L73" s="562" t="str">
        <f>mergeValue(A73) &amp;"."&amp; mergeValue(B73)&amp;"."&amp; mergeValue(C73)&amp;"."&amp; mergeValue(D73)&amp;"."&amp; mergeValue(E73)&amp;"."&amp; mergeValue(F73)&amp;"."&amp; mergeValue(G73)</f>
        <v>1.1.1.1.1.1.1</v>
      </c>
      <c r="M73" s="1016"/>
      <c r="N73" s="615"/>
      <c r="O73" s="532"/>
      <c r="P73" s="532"/>
      <c r="Q73" s="1040"/>
      <c r="R73" s="1310"/>
      <c r="S73" s="1311" t="s">
        <v>83</v>
      </c>
      <c r="T73" s="1310"/>
      <c r="U73" s="1311" t="s">
        <v>83</v>
      </c>
      <c r="V73" s="532"/>
      <c r="W73" s="1285"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5"/>
      <c r="B74" s="1315"/>
      <c r="C74" s="1315"/>
      <c r="D74" s="1315"/>
      <c r="E74" s="1315"/>
      <c r="F74" s="1315"/>
      <c r="G74" s="831"/>
      <c r="H74" s="831"/>
      <c r="I74" s="1315"/>
      <c r="J74" s="1315"/>
      <c r="K74" s="839"/>
      <c r="L74" s="569"/>
      <c r="M74" s="615"/>
      <c r="N74" s="615"/>
      <c r="O74" s="532"/>
      <c r="P74" s="532"/>
      <c r="Q74" s="553" t="str">
        <f>R73 &amp; "-" &amp; T73</f>
        <v>-</v>
      </c>
      <c r="R74" s="1310"/>
      <c r="S74" s="1311"/>
      <c r="T74" s="1310"/>
      <c r="U74" s="1311"/>
      <c r="V74" s="532"/>
      <c r="W74" s="1286"/>
      <c r="X74" s="554"/>
      <c r="Y74" s="558"/>
      <c r="Z74" s="558" t="str">
        <f t="shared" si="2"/>
        <v/>
      </c>
      <c r="AA74" s="558"/>
      <c r="AB74" s="558"/>
      <c r="AC74" s="558"/>
      <c r="AD74" s="554"/>
      <c r="AE74" s="554"/>
      <c r="AF74" s="554"/>
      <c r="AG74" s="554"/>
      <c r="AH74" s="554"/>
      <c r="AI74" s="554"/>
      <c r="AJ74" s="554"/>
    </row>
    <row r="75" spans="1:36" s="493" customFormat="1" ht="15" customHeight="1">
      <c r="A75" s="1315"/>
      <c r="B75" s="1315"/>
      <c r="C75" s="1315"/>
      <c r="D75" s="1315"/>
      <c r="E75" s="1315"/>
      <c r="F75" s="1315"/>
      <c r="G75" s="833"/>
      <c r="H75" s="831"/>
      <c r="I75" s="1315"/>
      <c r="J75" s="1315"/>
      <c r="K75" s="838"/>
      <c r="L75" s="508"/>
      <c r="M75" s="527" t="s">
        <v>24</v>
      </c>
      <c r="N75" s="534"/>
      <c r="O75" s="534"/>
      <c r="P75" s="534"/>
      <c r="Q75" s="534"/>
      <c r="R75" s="534"/>
      <c r="S75" s="534"/>
      <c r="T75" s="534"/>
      <c r="U75" s="534"/>
      <c r="V75" s="530"/>
      <c r="W75" s="128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5"/>
      <c r="B76" s="1315"/>
      <c r="C76" s="1315"/>
      <c r="D76" s="1315"/>
      <c r="E76" s="1315"/>
      <c r="F76" s="833"/>
      <c r="G76" s="833"/>
      <c r="H76" s="831"/>
      <c r="I76" s="131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5"/>
      <c r="B77" s="1315"/>
      <c r="C77" s="1315"/>
      <c r="D77" s="131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5"/>
      <c r="B78" s="1315"/>
      <c r="C78" s="131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5"/>
      <c r="B79" s="131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57"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3" customFormat="1" ht="22.8">
      <c r="A85" s="1315">
        <v>1</v>
      </c>
      <c r="B85" s="867"/>
      <c r="C85" s="867"/>
      <c r="D85" s="867"/>
      <c r="E85" s="868"/>
      <c r="F85" s="869"/>
      <c r="G85" s="867"/>
      <c r="H85" s="867"/>
      <c r="I85" s="870"/>
      <c r="J85" s="865"/>
      <c r="K85" s="874">
        <v>1</v>
      </c>
      <c r="L85" s="562">
        <f>mergeValue(A85)</f>
        <v>1</v>
      </c>
      <c r="M85" s="610" t="s">
        <v>19</v>
      </c>
      <c r="N85" s="549"/>
      <c r="O85" s="1384"/>
      <c r="P85" s="1385"/>
      <c r="Q85" s="1385"/>
      <c r="R85" s="1385"/>
      <c r="S85" s="1385"/>
      <c r="T85" s="1385"/>
      <c r="U85" s="1385"/>
      <c r="V85" s="1385"/>
      <c r="W85" s="1385"/>
      <c r="X85" s="1385"/>
      <c r="Y85" s="1385"/>
      <c r="Z85" s="1385"/>
      <c r="AA85" s="1385"/>
      <c r="AB85" s="1385"/>
      <c r="AC85" s="1385"/>
      <c r="AD85" s="1385"/>
      <c r="AE85" s="1385"/>
      <c r="AF85" s="1385"/>
      <c r="AG85" s="1385"/>
      <c r="AH85" s="1385"/>
      <c r="AI85" s="1385"/>
      <c r="AJ85" s="1385"/>
      <c r="AK85" s="1385"/>
      <c r="AL85" s="1385"/>
      <c r="AM85" s="1385"/>
      <c r="AN85" s="1385"/>
      <c r="AO85" s="1385"/>
      <c r="AP85" s="1385"/>
      <c r="AQ85" s="1386"/>
      <c r="AR85" s="1130" t="s">
        <v>719</v>
      </c>
      <c r="AS85" s="554"/>
      <c r="AT85" s="554"/>
      <c r="AU85" s="554"/>
      <c r="AV85" s="554"/>
      <c r="AW85" s="554"/>
      <c r="AX85" s="554"/>
      <c r="AY85" s="554"/>
      <c r="AZ85" s="554"/>
      <c r="BA85" s="554"/>
      <c r="BB85" s="554"/>
      <c r="BC85" s="554"/>
      <c r="BD85" s="554"/>
    </row>
    <row r="86" spans="1:57" s="493" customFormat="1" ht="34.200000000000003">
      <c r="A86" s="1315"/>
      <c r="B86" s="1315">
        <v>1</v>
      </c>
      <c r="C86" s="867"/>
      <c r="D86" s="867"/>
      <c r="E86" s="869"/>
      <c r="F86" s="869"/>
      <c r="G86" s="867"/>
      <c r="H86" s="867"/>
      <c r="I86" s="864"/>
      <c r="J86" s="863"/>
      <c r="K86" s="874">
        <v>1</v>
      </c>
      <c r="L86" s="562" t="str">
        <f>mergeValue(A86) &amp;"."&amp; mergeValue(B86)</f>
        <v>1.1</v>
      </c>
      <c r="M86" s="516" t="s">
        <v>15</v>
      </c>
      <c r="N86" s="549"/>
      <c r="O86" s="1384"/>
      <c r="P86" s="1385"/>
      <c r="Q86" s="1385"/>
      <c r="R86" s="1385"/>
      <c r="S86" s="1385"/>
      <c r="T86" s="1385"/>
      <c r="U86" s="1385"/>
      <c r="V86" s="1385"/>
      <c r="W86" s="1385"/>
      <c r="X86" s="1385"/>
      <c r="Y86" s="1385"/>
      <c r="Z86" s="1385"/>
      <c r="AA86" s="1385"/>
      <c r="AB86" s="1385"/>
      <c r="AC86" s="1385"/>
      <c r="AD86" s="1385"/>
      <c r="AE86" s="1385"/>
      <c r="AF86" s="1385"/>
      <c r="AG86" s="1385"/>
      <c r="AH86" s="1385"/>
      <c r="AI86" s="1385"/>
      <c r="AJ86" s="1385"/>
      <c r="AK86" s="1385"/>
      <c r="AL86" s="1385"/>
      <c r="AM86" s="1385"/>
      <c r="AN86" s="1385"/>
      <c r="AO86" s="1385"/>
      <c r="AP86" s="1385"/>
      <c r="AQ86" s="1386"/>
      <c r="AR86" s="1130" t="s">
        <v>460</v>
      </c>
      <c r="AS86" s="554"/>
      <c r="AT86" s="554"/>
      <c r="AU86" s="554"/>
      <c r="AV86" s="554"/>
      <c r="AW86" s="554"/>
      <c r="AX86" s="554"/>
      <c r="AY86" s="554"/>
      <c r="AZ86" s="554"/>
      <c r="BA86" s="554"/>
      <c r="BB86" s="554"/>
      <c r="BC86" s="554"/>
      <c r="BD86" s="554"/>
    </row>
    <row r="87" spans="1:57" s="493" customFormat="1" ht="22.8">
      <c r="A87" s="1315"/>
      <c r="B87" s="1315"/>
      <c r="C87" s="1315">
        <v>1</v>
      </c>
      <c r="D87" s="867"/>
      <c r="E87" s="869"/>
      <c r="F87" s="869"/>
      <c r="G87" s="867"/>
      <c r="H87" s="867"/>
      <c r="I87" s="871"/>
      <c r="J87" s="863"/>
      <c r="K87" s="874">
        <v>1</v>
      </c>
      <c r="L87" s="562" t="str">
        <f>mergeValue(A87) &amp;"."&amp; mergeValue(B87)&amp;"."&amp; mergeValue(C87)</f>
        <v>1.1.1</v>
      </c>
      <c r="M87" s="517" t="s">
        <v>7</v>
      </c>
      <c r="N87" s="549"/>
      <c r="O87" s="1384"/>
      <c r="P87" s="1385"/>
      <c r="Q87" s="1385"/>
      <c r="R87" s="1385"/>
      <c r="S87" s="1385"/>
      <c r="T87" s="1385"/>
      <c r="U87" s="1385"/>
      <c r="V87" s="1385"/>
      <c r="W87" s="1385"/>
      <c r="X87" s="1385"/>
      <c r="Y87" s="1385"/>
      <c r="Z87" s="1385"/>
      <c r="AA87" s="1385"/>
      <c r="AB87" s="1385"/>
      <c r="AC87" s="1385"/>
      <c r="AD87" s="1385"/>
      <c r="AE87" s="1385"/>
      <c r="AF87" s="1385"/>
      <c r="AG87" s="1385"/>
      <c r="AH87" s="1385"/>
      <c r="AI87" s="1385"/>
      <c r="AJ87" s="1385"/>
      <c r="AK87" s="1385"/>
      <c r="AL87" s="1385"/>
      <c r="AM87" s="1385"/>
      <c r="AN87" s="1385"/>
      <c r="AO87" s="1385"/>
      <c r="AP87" s="1385"/>
      <c r="AQ87" s="1386"/>
      <c r="AR87" s="1130" t="s">
        <v>601</v>
      </c>
      <c r="AS87" s="554"/>
      <c r="AT87" s="554"/>
      <c r="AU87" s="554"/>
      <c r="AV87" s="554"/>
      <c r="AW87" s="554"/>
      <c r="AX87" s="554"/>
      <c r="AY87" s="554"/>
      <c r="AZ87" s="554"/>
      <c r="BA87" s="554"/>
      <c r="BB87" s="554"/>
      <c r="BC87" s="554"/>
      <c r="BD87" s="554"/>
    </row>
    <row r="88" spans="1:57" s="493" customFormat="1" ht="22.8">
      <c r="A88" s="1315"/>
      <c r="B88" s="1315"/>
      <c r="C88" s="1315"/>
      <c r="D88" s="1315">
        <v>1</v>
      </c>
      <c r="E88" s="869"/>
      <c r="F88" s="869"/>
      <c r="G88" s="867"/>
      <c r="H88" s="867"/>
      <c r="I88" s="1315">
        <v>1</v>
      </c>
      <c r="J88" s="863"/>
      <c r="K88" s="874">
        <v>1</v>
      </c>
      <c r="L88" s="562" t="str">
        <f>mergeValue(A88) &amp;"."&amp; mergeValue(B88)&amp;"."&amp; mergeValue(C88)&amp;"."&amp; mergeValue(D88)</f>
        <v>1.1.1.1</v>
      </c>
      <c r="M88" s="518" t="s">
        <v>21</v>
      </c>
      <c r="N88" s="549"/>
      <c r="O88" s="1384"/>
      <c r="P88" s="1385"/>
      <c r="Q88" s="1385"/>
      <c r="R88" s="1385"/>
      <c r="S88" s="1385"/>
      <c r="T88" s="1385"/>
      <c r="U88" s="1385"/>
      <c r="V88" s="1385"/>
      <c r="W88" s="1385"/>
      <c r="X88" s="1385"/>
      <c r="Y88" s="1385"/>
      <c r="Z88" s="1385"/>
      <c r="AA88" s="1385"/>
      <c r="AB88" s="1385"/>
      <c r="AC88" s="1385"/>
      <c r="AD88" s="1385"/>
      <c r="AE88" s="1385"/>
      <c r="AF88" s="1385"/>
      <c r="AG88" s="1385"/>
      <c r="AH88" s="1385"/>
      <c r="AI88" s="1385"/>
      <c r="AJ88" s="1385"/>
      <c r="AK88" s="1385"/>
      <c r="AL88" s="1385"/>
      <c r="AM88" s="1385"/>
      <c r="AN88" s="1385"/>
      <c r="AO88" s="1385"/>
      <c r="AP88" s="1385"/>
      <c r="AQ88" s="1386"/>
      <c r="AR88" s="1130" t="s">
        <v>602</v>
      </c>
      <c r="AS88" s="554"/>
      <c r="AT88" s="554"/>
      <c r="AU88" s="554"/>
      <c r="AV88" s="554"/>
      <c r="AW88" s="554"/>
      <c r="AX88" s="554"/>
      <c r="AY88" s="554"/>
      <c r="AZ88" s="554"/>
      <c r="BA88" s="554"/>
      <c r="BB88" s="554"/>
      <c r="BC88" s="554"/>
      <c r="BD88" s="554"/>
    </row>
    <row r="89" spans="1:57" s="493" customFormat="1" ht="11.25" hidden="1" customHeight="1">
      <c r="A89" s="1315"/>
      <c r="B89" s="1315"/>
      <c r="C89" s="1315"/>
      <c r="D89" s="1315"/>
      <c r="E89" s="1315">
        <v>1</v>
      </c>
      <c r="F89" s="869"/>
      <c r="G89" s="867"/>
      <c r="H89" s="867"/>
      <c r="I89" s="1315"/>
      <c r="J89" s="869"/>
      <c r="K89" s="874">
        <v>1</v>
      </c>
      <c r="L89" s="562"/>
      <c r="M89" s="524"/>
      <c r="N89" s="550"/>
      <c r="O89" s="1387"/>
      <c r="P89" s="1388"/>
      <c r="Q89" s="1388"/>
      <c r="R89" s="1388"/>
      <c r="S89" s="1388"/>
      <c r="T89" s="1388"/>
      <c r="U89" s="1388"/>
      <c r="V89" s="1388"/>
      <c r="W89" s="1388"/>
      <c r="X89" s="1388"/>
      <c r="Y89" s="1388"/>
      <c r="Z89" s="1388"/>
      <c r="AA89" s="1388"/>
      <c r="AB89" s="1388"/>
      <c r="AC89" s="1388"/>
      <c r="AD89" s="1388"/>
      <c r="AE89" s="1388"/>
      <c r="AF89" s="1388"/>
      <c r="AG89" s="1388"/>
      <c r="AH89" s="1388"/>
      <c r="AI89" s="1388"/>
      <c r="AJ89" s="1388"/>
      <c r="AK89" s="1388"/>
      <c r="AL89" s="1388"/>
      <c r="AM89" s="1388"/>
      <c r="AN89" s="1388"/>
      <c r="AO89" s="1388"/>
      <c r="AP89" s="1388"/>
      <c r="AQ89" s="1389"/>
      <c r="AR89" s="1091"/>
      <c r="AS89" s="554"/>
      <c r="AT89" s="554"/>
      <c r="AU89" s="554"/>
      <c r="AV89" s="554"/>
      <c r="AW89" s="554"/>
      <c r="AX89" s="554"/>
      <c r="AY89" s="554"/>
      <c r="AZ89" s="554"/>
      <c r="BA89" s="554"/>
      <c r="BB89" s="554"/>
      <c r="BC89" s="554"/>
      <c r="BD89" s="554"/>
    </row>
    <row r="90" spans="1:57" s="493" customFormat="1" ht="45.6">
      <c r="A90" s="1315"/>
      <c r="B90" s="1315"/>
      <c r="C90" s="1315"/>
      <c r="D90" s="1315"/>
      <c r="E90" s="1315"/>
      <c r="F90" s="1315">
        <v>1</v>
      </c>
      <c r="G90" s="867"/>
      <c r="H90" s="867"/>
      <c r="I90" s="1315"/>
      <c r="J90" s="1332"/>
      <c r="K90" s="874">
        <v>1</v>
      </c>
      <c r="L90" s="562" t="str">
        <f>mergeValue(A90) &amp;"."&amp; mergeValue(B90)&amp;"."&amp; mergeValue(C90)&amp;"."&amp; mergeValue(D90)&amp;"."&amp;  mergeValue(F90)</f>
        <v>1.1.1.1.1</v>
      </c>
      <c r="M90" s="524" t="s">
        <v>9</v>
      </c>
      <c r="N90" s="550"/>
      <c r="O90" s="1318"/>
      <c r="P90" s="1319"/>
      <c r="Q90" s="1319"/>
      <c r="R90" s="1319"/>
      <c r="S90" s="1319"/>
      <c r="T90" s="1319"/>
      <c r="U90" s="1319"/>
      <c r="V90" s="1319"/>
      <c r="W90" s="1319"/>
      <c r="X90" s="1319"/>
      <c r="Y90" s="1319"/>
      <c r="Z90" s="1319"/>
      <c r="AA90" s="1319"/>
      <c r="AB90" s="1319"/>
      <c r="AC90" s="1319"/>
      <c r="AD90" s="1319"/>
      <c r="AE90" s="1319"/>
      <c r="AF90" s="1319"/>
      <c r="AG90" s="1319"/>
      <c r="AH90" s="1319"/>
      <c r="AI90" s="1319"/>
      <c r="AJ90" s="1319"/>
      <c r="AK90" s="1319"/>
      <c r="AL90" s="1319"/>
      <c r="AM90" s="1319"/>
      <c r="AN90" s="1319"/>
      <c r="AO90" s="1319"/>
      <c r="AP90" s="1319"/>
      <c r="AQ90" s="1320"/>
      <c r="AR90" s="1130" t="s">
        <v>721</v>
      </c>
      <c r="AS90" s="554"/>
      <c r="AT90" s="558" t="str">
        <f>strCheckUnique(AU90:AU93)</f>
        <v/>
      </c>
      <c r="AU90" s="554"/>
      <c r="AV90" s="558"/>
      <c r="AW90" s="554"/>
      <c r="AX90" s="554"/>
      <c r="AY90" s="554"/>
      <c r="AZ90" s="554"/>
      <c r="BA90" s="554"/>
      <c r="BB90" s="554"/>
      <c r="BC90" s="554"/>
      <c r="BD90" s="554"/>
    </row>
    <row r="91" spans="1:57" s="493" customFormat="1" ht="99" customHeight="1">
      <c r="A91" s="1315"/>
      <c r="B91" s="1315"/>
      <c r="C91" s="1315"/>
      <c r="D91" s="1315"/>
      <c r="E91" s="1315"/>
      <c r="F91" s="1315"/>
      <c r="G91" s="867">
        <v>1</v>
      </c>
      <c r="H91" s="867"/>
      <c r="I91" s="1315"/>
      <c r="J91" s="1332"/>
      <c r="K91" s="866"/>
      <c r="L91" s="562" t="str">
        <f>mergeValue(A91) &amp;"."&amp; mergeValue(B91)&amp;"."&amp; mergeValue(C91)&amp;"."&amp; mergeValue(D91)&amp;"."&amp;  mergeValue(F91)&amp;"."&amp;  mergeValue(G91)</f>
        <v>1.1.1.1.1.1</v>
      </c>
      <c r="M91" s="1016"/>
      <c r="N91" s="555"/>
      <c r="O91" s="649"/>
      <c r="P91" s="532"/>
      <c r="Q91" s="532"/>
      <c r="R91" s="1321"/>
      <c r="S91" s="1311" t="s">
        <v>83</v>
      </c>
      <c r="T91" s="1321"/>
      <c r="U91" s="1311" t="s">
        <v>83</v>
      </c>
      <c r="V91" s="649"/>
      <c r="W91" s="726"/>
      <c r="X91" s="726"/>
      <c r="Y91" s="1321"/>
      <c r="Z91" s="1311" t="s">
        <v>83</v>
      </c>
      <c r="AA91" s="1321"/>
      <c r="AB91" s="1311" t="s">
        <v>83</v>
      </c>
      <c r="AC91" s="649"/>
      <c r="AD91" s="726"/>
      <c r="AE91" s="726"/>
      <c r="AF91" s="1321"/>
      <c r="AG91" s="1311" t="s">
        <v>83</v>
      </c>
      <c r="AH91" s="1321"/>
      <c r="AI91" s="1311" t="s">
        <v>83</v>
      </c>
      <c r="AJ91" s="649"/>
      <c r="AK91" s="726"/>
      <c r="AL91" s="726"/>
      <c r="AM91" s="1321"/>
      <c r="AN91" s="1311" t="s">
        <v>83</v>
      </c>
      <c r="AO91" s="1321"/>
      <c r="AP91" s="1311" t="s">
        <v>84</v>
      </c>
      <c r="AQ91" s="507"/>
      <c r="AR91" s="1285" t="s">
        <v>734</v>
      </c>
      <c r="AS91" s="554" t="str">
        <f>strCheckDate(O92:AQ92)</f>
        <v/>
      </c>
      <c r="AT91" s="558"/>
      <c r="AU91" s="558" t="str">
        <f>IF(M91="","",M91 )</f>
        <v/>
      </c>
      <c r="AV91" s="558"/>
      <c r="AW91" s="558"/>
      <c r="AX91" s="558"/>
      <c r="AY91" s="554"/>
      <c r="AZ91" s="554"/>
      <c r="BA91" s="554"/>
      <c r="BB91" s="554"/>
      <c r="BC91" s="554"/>
      <c r="BD91" s="554"/>
    </row>
    <row r="92" spans="1:57" s="493" customFormat="1" ht="11.25" hidden="1" customHeight="1">
      <c r="A92" s="1315"/>
      <c r="B92" s="1315"/>
      <c r="C92" s="1315"/>
      <c r="D92" s="1315"/>
      <c r="E92" s="1315"/>
      <c r="F92" s="1315"/>
      <c r="G92" s="867"/>
      <c r="H92" s="867"/>
      <c r="I92" s="1315"/>
      <c r="J92" s="1332"/>
      <c r="K92" s="874">
        <v>1</v>
      </c>
      <c r="L92" s="569"/>
      <c r="M92" s="615"/>
      <c r="N92" s="555"/>
      <c r="O92" s="532"/>
      <c r="P92" s="532"/>
      <c r="Q92" s="553" t="str">
        <f>R91 &amp; "-" &amp; T91</f>
        <v>-</v>
      </c>
      <c r="R92" s="1321"/>
      <c r="S92" s="1311"/>
      <c r="T92" s="1321"/>
      <c r="U92" s="1311"/>
      <c r="V92" s="726"/>
      <c r="W92" s="726"/>
      <c r="X92" s="732" t="str">
        <f>Y91 &amp; "-" &amp; AA91</f>
        <v>-</v>
      </c>
      <c r="Y92" s="1321"/>
      <c r="Z92" s="1311"/>
      <c r="AA92" s="1321"/>
      <c r="AB92" s="1311"/>
      <c r="AC92" s="726"/>
      <c r="AD92" s="726"/>
      <c r="AE92" s="732" t="str">
        <f>AF91 &amp; "-" &amp; AH91</f>
        <v>-</v>
      </c>
      <c r="AF92" s="1321"/>
      <c r="AG92" s="1311"/>
      <c r="AH92" s="1321"/>
      <c r="AI92" s="1311"/>
      <c r="AJ92" s="726"/>
      <c r="AK92" s="726"/>
      <c r="AL92" s="732" t="str">
        <f>AM91 &amp; "-" &amp; AO91</f>
        <v>-</v>
      </c>
      <c r="AM92" s="1321"/>
      <c r="AN92" s="1311"/>
      <c r="AO92" s="1321"/>
      <c r="AP92" s="1311"/>
      <c r="AQ92" s="507"/>
      <c r="AR92" s="1286"/>
      <c r="AS92" s="554"/>
      <c r="AT92" s="558"/>
      <c r="AU92" s="558"/>
      <c r="AV92" s="558"/>
      <c r="AW92" s="558"/>
      <c r="AX92" s="558"/>
      <c r="AY92" s="554"/>
      <c r="AZ92" s="554"/>
      <c r="BA92" s="554"/>
      <c r="BB92" s="554"/>
      <c r="BC92" s="554"/>
      <c r="BD92" s="554"/>
    </row>
    <row r="93" spans="1:57" s="492" customFormat="1" ht="15" customHeight="1">
      <c r="A93" s="1315"/>
      <c r="B93" s="1315"/>
      <c r="C93" s="1315"/>
      <c r="D93" s="1315"/>
      <c r="E93" s="1315"/>
      <c r="F93" s="1315"/>
      <c r="G93" s="867"/>
      <c r="H93" s="867"/>
      <c r="I93" s="1315"/>
      <c r="J93" s="1332"/>
      <c r="K93" s="874">
        <v>1</v>
      </c>
      <c r="L93" s="508"/>
      <c r="M93" s="526" t="s">
        <v>24</v>
      </c>
      <c r="N93" s="521"/>
      <c r="O93" s="515"/>
      <c r="P93" s="515"/>
      <c r="Q93" s="515"/>
      <c r="R93" s="542"/>
      <c r="S93" s="534"/>
      <c r="T93" s="533"/>
      <c r="U93" s="521"/>
      <c r="V93" s="720"/>
      <c r="W93" s="720"/>
      <c r="X93" s="720"/>
      <c r="Y93" s="729"/>
      <c r="Z93" s="954"/>
      <c r="AA93" s="953"/>
      <c r="AB93" s="949"/>
      <c r="AC93" s="720"/>
      <c r="AD93" s="720"/>
      <c r="AE93" s="720"/>
      <c r="AF93" s="729"/>
      <c r="AG93" s="954"/>
      <c r="AH93" s="953"/>
      <c r="AI93" s="949"/>
      <c r="AJ93" s="720"/>
      <c r="AK93" s="720"/>
      <c r="AL93" s="720"/>
      <c r="AM93" s="729"/>
      <c r="AN93" s="954"/>
      <c r="AO93" s="953"/>
      <c r="AP93" s="949"/>
      <c r="AQ93" s="530"/>
      <c r="AR93" s="1287"/>
      <c r="AS93" s="556"/>
      <c r="AT93" s="556"/>
      <c r="AU93" s="556"/>
      <c r="AV93" s="556"/>
      <c r="AW93" s="556"/>
      <c r="AX93" s="556"/>
      <c r="AY93" s="556"/>
      <c r="AZ93" s="556"/>
      <c r="BA93" s="556"/>
      <c r="BB93" s="556"/>
      <c r="BC93" s="556"/>
      <c r="BD93" s="556"/>
    </row>
    <row r="94" spans="1:57" s="492" customFormat="1" ht="15" customHeight="1">
      <c r="A94" s="1315"/>
      <c r="B94" s="1315"/>
      <c r="C94" s="1315"/>
      <c r="D94" s="1315"/>
      <c r="E94" s="1315"/>
      <c r="F94" s="869"/>
      <c r="G94" s="869"/>
      <c r="H94" s="867"/>
      <c r="I94" s="1315"/>
      <c r="J94" s="869"/>
      <c r="K94" s="873"/>
      <c r="L94" s="508"/>
      <c r="M94" s="521" t="s">
        <v>10</v>
      </c>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30"/>
      <c r="AS94" s="556"/>
      <c r="AT94" s="556"/>
      <c r="AU94" s="556"/>
      <c r="AV94" s="556"/>
      <c r="AW94" s="556"/>
      <c r="AX94" s="556"/>
      <c r="AY94" s="556"/>
      <c r="AZ94" s="556"/>
      <c r="BA94" s="556"/>
      <c r="BB94" s="556"/>
      <c r="BC94" s="556"/>
      <c r="BD94" s="556"/>
      <c r="BE94" s="556"/>
    </row>
    <row r="95" spans="1:57" s="492" customFormat="1" ht="15" hidden="1" customHeight="1">
      <c r="A95" s="1315"/>
      <c r="B95" s="1315"/>
      <c r="C95" s="1315"/>
      <c r="D95" s="1315"/>
      <c r="E95" s="869"/>
      <c r="F95" s="869"/>
      <c r="G95" s="869"/>
      <c r="H95" s="867"/>
      <c r="I95" s="1315"/>
      <c r="J95" s="869"/>
      <c r="K95" s="873"/>
      <c r="L95" s="508"/>
      <c r="M95" s="521"/>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30"/>
      <c r="AS95" s="556"/>
      <c r="AT95" s="556"/>
      <c r="AU95" s="556"/>
      <c r="AV95" s="556"/>
      <c r="AW95" s="556"/>
      <c r="AX95" s="556"/>
      <c r="AY95" s="556"/>
      <c r="AZ95" s="556"/>
      <c r="BA95" s="556"/>
      <c r="BB95" s="556"/>
      <c r="BC95" s="556"/>
      <c r="BD95" s="556"/>
      <c r="BE95" s="556"/>
    </row>
    <row r="96" spans="1:57" s="492" customFormat="1" ht="15" customHeight="1">
      <c r="A96" s="1315"/>
      <c r="B96" s="1315"/>
      <c r="C96" s="1315"/>
      <c r="D96" s="872"/>
      <c r="E96" s="872"/>
      <c r="F96" s="869"/>
      <c r="G96" s="867"/>
      <c r="H96" s="867"/>
      <c r="I96" s="865"/>
      <c r="J96" s="862"/>
      <c r="K96" s="874">
        <v>1</v>
      </c>
      <c r="L96" s="508"/>
      <c r="M96" s="520" t="s">
        <v>16</v>
      </c>
      <c r="N96" s="519"/>
      <c r="O96" s="515"/>
      <c r="P96" s="515"/>
      <c r="Q96" s="515"/>
      <c r="R96" s="542"/>
      <c r="S96" s="534"/>
      <c r="T96" s="533"/>
      <c r="U96" s="519"/>
      <c r="V96" s="720"/>
      <c r="W96" s="720"/>
      <c r="X96" s="720"/>
      <c r="Y96" s="729"/>
      <c r="Z96" s="954"/>
      <c r="AA96" s="953"/>
      <c r="AB96" s="1088"/>
      <c r="AC96" s="720"/>
      <c r="AD96" s="720"/>
      <c r="AE96" s="720"/>
      <c r="AF96" s="729"/>
      <c r="AG96" s="954"/>
      <c r="AH96" s="953"/>
      <c r="AI96" s="1088"/>
      <c r="AJ96" s="720"/>
      <c r="AK96" s="720"/>
      <c r="AL96" s="720"/>
      <c r="AM96" s="729"/>
      <c r="AN96" s="954"/>
      <c r="AO96" s="953"/>
      <c r="AP96" s="1088"/>
      <c r="AQ96" s="534"/>
      <c r="AR96" s="530"/>
      <c r="AS96" s="556"/>
      <c r="AT96" s="556"/>
      <c r="AU96" s="556"/>
      <c r="AV96" s="556"/>
      <c r="AW96" s="556"/>
      <c r="AX96" s="556"/>
      <c r="AY96" s="556"/>
      <c r="AZ96" s="556"/>
      <c r="BA96" s="556"/>
      <c r="BB96" s="556"/>
      <c r="BC96" s="556"/>
      <c r="BD96" s="556"/>
    </row>
    <row r="97" spans="1:56" s="492" customFormat="1" ht="15" customHeight="1">
      <c r="A97" s="1315"/>
      <c r="B97" s="1315"/>
      <c r="C97" s="872"/>
      <c r="D97" s="872"/>
      <c r="E97" s="872"/>
      <c r="F97" s="872"/>
      <c r="G97" s="867"/>
      <c r="H97" s="867"/>
      <c r="I97" s="875"/>
      <c r="J97" s="862"/>
      <c r="K97" s="874">
        <v>1</v>
      </c>
      <c r="L97" s="508"/>
      <c r="M97" s="519" t="s">
        <v>17</v>
      </c>
      <c r="N97" s="519"/>
      <c r="O97" s="515"/>
      <c r="P97" s="515"/>
      <c r="Q97" s="515"/>
      <c r="R97" s="542"/>
      <c r="S97" s="534"/>
      <c r="T97" s="533"/>
      <c r="U97" s="519"/>
      <c r="V97" s="720"/>
      <c r="W97" s="720"/>
      <c r="X97" s="720"/>
      <c r="Y97" s="729"/>
      <c r="Z97" s="954"/>
      <c r="AA97" s="953"/>
      <c r="AB97" s="1088"/>
      <c r="AC97" s="720"/>
      <c r="AD97" s="720"/>
      <c r="AE97" s="720"/>
      <c r="AF97" s="729"/>
      <c r="AG97" s="954"/>
      <c r="AH97" s="953"/>
      <c r="AI97" s="1088"/>
      <c r="AJ97" s="720"/>
      <c r="AK97" s="720"/>
      <c r="AL97" s="720"/>
      <c r="AM97" s="729"/>
      <c r="AN97" s="954"/>
      <c r="AO97" s="953"/>
      <c r="AP97" s="1088"/>
      <c r="AQ97" s="534"/>
      <c r="AR97" s="530"/>
      <c r="AS97" s="556"/>
      <c r="AT97" s="556"/>
      <c r="AU97" s="556"/>
      <c r="AV97" s="556"/>
      <c r="AW97" s="556"/>
      <c r="AX97" s="556"/>
      <c r="AY97" s="556"/>
      <c r="AZ97" s="556"/>
      <c r="BA97" s="556"/>
      <c r="BB97" s="556"/>
      <c r="BC97" s="556"/>
      <c r="BD97" s="556"/>
    </row>
    <row r="98" spans="1:56" s="492" customFormat="1" ht="15" customHeight="1">
      <c r="A98" s="1315"/>
      <c r="B98" s="872"/>
      <c r="C98" s="872"/>
      <c r="D98" s="872"/>
      <c r="E98" s="872"/>
      <c r="F98" s="872"/>
      <c r="G98" s="867"/>
      <c r="H98" s="867"/>
      <c r="I98" s="865"/>
      <c r="J98" s="862"/>
      <c r="K98" s="874">
        <v>1</v>
      </c>
      <c r="L98" s="508"/>
      <c r="M98" s="528" t="s">
        <v>18</v>
      </c>
      <c r="N98" s="519"/>
      <c r="O98" s="515"/>
      <c r="P98" s="515"/>
      <c r="Q98" s="515"/>
      <c r="R98" s="542"/>
      <c r="S98" s="534"/>
      <c r="T98" s="533"/>
      <c r="U98" s="519"/>
      <c r="V98" s="720"/>
      <c r="W98" s="720"/>
      <c r="X98" s="720"/>
      <c r="Y98" s="729"/>
      <c r="Z98" s="954"/>
      <c r="AA98" s="953"/>
      <c r="AB98" s="1088"/>
      <c r="AC98" s="720"/>
      <c r="AD98" s="720"/>
      <c r="AE98" s="720"/>
      <c r="AF98" s="729"/>
      <c r="AG98" s="954"/>
      <c r="AH98" s="953"/>
      <c r="AI98" s="1088"/>
      <c r="AJ98" s="720"/>
      <c r="AK98" s="720"/>
      <c r="AL98" s="720"/>
      <c r="AM98" s="729"/>
      <c r="AN98" s="954"/>
      <c r="AO98" s="953"/>
      <c r="AP98" s="1088"/>
      <c r="AQ98" s="534"/>
      <c r="AR98" s="530"/>
      <c r="AS98" s="556"/>
      <c r="AT98" s="556"/>
      <c r="AU98" s="556"/>
      <c r="AV98" s="556"/>
      <c r="AW98" s="556"/>
      <c r="AX98" s="556"/>
      <c r="AY98" s="556"/>
      <c r="AZ98" s="556"/>
      <c r="BA98" s="556"/>
      <c r="BB98" s="556"/>
      <c r="BC98" s="556"/>
      <c r="BD98" s="556"/>
    </row>
    <row r="99" spans="1:56"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56"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56" s="34" customFormat="1" ht="17.100000000000001" customHeight="1">
      <c r="G101" s="34" t="s">
        <v>12</v>
      </c>
      <c r="I101" s="34" t="s">
        <v>67</v>
      </c>
      <c r="V101" s="151"/>
    </row>
    <row r="102" spans="1:56" ht="17.100000000000001" customHeight="1">
      <c r="X102" s="439"/>
      <c r="Y102" s="40"/>
      <c r="Z102" s="40"/>
    </row>
    <row r="103" spans="1:56" s="493" customFormat="1" ht="22.8">
      <c r="A103" s="1315">
        <v>1</v>
      </c>
      <c r="B103" s="1026"/>
      <c r="C103" s="1026"/>
      <c r="D103" s="1026"/>
      <c r="E103" s="1027"/>
      <c r="F103" s="1028"/>
      <c r="G103" s="1026"/>
      <c r="H103" s="1026"/>
      <c r="I103" s="1007"/>
      <c r="J103" s="1012"/>
      <c r="K103" s="1012"/>
      <c r="L103" s="562">
        <f>mergeValue(A103)</f>
        <v>1</v>
      </c>
      <c r="M103" s="610" t="s">
        <v>19</v>
      </c>
      <c r="N103" s="549"/>
      <c r="O103" s="1384"/>
      <c r="P103" s="1385"/>
      <c r="Q103" s="1385"/>
      <c r="R103" s="1385"/>
      <c r="S103" s="1385"/>
      <c r="T103" s="1385"/>
      <c r="U103" s="1385"/>
      <c r="V103" s="1385"/>
      <c r="W103" s="1385"/>
      <c r="X103" s="1385"/>
      <c r="Y103" s="1385"/>
      <c r="Z103" s="1385"/>
      <c r="AA103" s="1386"/>
      <c r="AB103" s="1130" t="s">
        <v>719</v>
      </c>
      <c r="AC103" s="554"/>
      <c r="AD103" s="554"/>
      <c r="AE103" s="554"/>
      <c r="AF103" s="554"/>
      <c r="AG103" s="554"/>
      <c r="AH103" s="554"/>
      <c r="AI103" s="554"/>
      <c r="AJ103" s="554"/>
      <c r="AK103" s="554"/>
      <c r="AL103" s="554"/>
      <c r="AM103" s="554"/>
      <c r="AN103" s="554"/>
    </row>
    <row r="104" spans="1:56" s="493" customFormat="1" ht="34.200000000000003">
      <c r="A104" s="1315"/>
      <c r="B104" s="1315">
        <v>1</v>
      </c>
      <c r="C104" s="1026"/>
      <c r="D104" s="1026"/>
      <c r="E104" s="1028"/>
      <c r="F104" s="1028"/>
      <c r="G104" s="1026"/>
      <c r="H104" s="1026"/>
      <c r="I104" s="1014"/>
      <c r="J104" s="1009"/>
      <c r="K104" s="1008"/>
      <c r="L104" s="562" t="str">
        <f>mergeValue(A104) &amp;"."&amp; mergeValue(B104)</f>
        <v>1.1</v>
      </c>
      <c r="M104" s="516" t="s">
        <v>15</v>
      </c>
      <c r="N104" s="549"/>
      <c r="O104" s="1384"/>
      <c r="P104" s="1385"/>
      <c r="Q104" s="1385"/>
      <c r="R104" s="1385"/>
      <c r="S104" s="1385"/>
      <c r="T104" s="1385"/>
      <c r="U104" s="1385"/>
      <c r="V104" s="1385"/>
      <c r="W104" s="1385"/>
      <c r="X104" s="1385"/>
      <c r="Y104" s="1385"/>
      <c r="Z104" s="1385"/>
      <c r="AA104" s="1386"/>
      <c r="AB104" s="1130" t="s">
        <v>460</v>
      </c>
      <c r="AC104" s="554"/>
      <c r="AD104" s="554"/>
      <c r="AE104" s="554"/>
      <c r="AF104" s="554"/>
      <c r="AG104" s="554"/>
      <c r="AH104" s="554"/>
      <c r="AI104" s="554"/>
      <c r="AJ104" s="554"/>
      <c r="AK104" s="554"/>
      <c r="AL104" s="554"/>
      <c r="AM104" s="554"/>
      <c r="AN104" s="554"/>
    </row>
    <row r="105" spans="1:56" s="493" customFormat="1" ht="22.8">
      <c r="A105" s="1315"/>
      <c r="B105" s="1315"/>
      <c r="C105" s="1315">
        <v>1</v>
      </c>
      <c r="D105" s="1026"/>
      <c r="E105" s="1028"/>
      <c r="F105" s="1028"/>
      <c r="G105" s="1026"/>
      <c r="H105" s="1026"/>
      <c r="I105" s="1014"/>
      <c r="J105" s="1009"/>
      <c r="K105" s="1008"/>
      <c r="L105" s="562" t="str">
        <f>mergeValue(A105) &amp;"."&amp; mergeValue(B105)&amp;"."&amp; mergeValue(C105)</f>
        <v>1.1.1</v>
      </c>
      <c r="M105" s="517" t="s">
        <v>7</v>
      </c>
      <c r="N105" s="549"/>
      <c r="O105" s="1384"/>
      <c r="P105" s="1385"/>
      <c r="Q105" s="1385"/>
      <c r="R105" s="1385"/>
      <c r="S105" s="1385"/>
      <c r="T105" s="1385"/>
      <c r="U105" s="1385"/>
      <c r="V105" s="1385"/>
      <c r="W105" s="1385"/>
      <c r="X105" s="1385"/>
      <c r="Y105" s="1385"/>
      <c r="Z105" s="1385"/>
      <c r="AA105" s="1386"/>
      <c r="AB105" s="1130" t="s">
        <v>601</v>
      </c>
      <c r="AC105" s="554"/>
      <c r="AD105" s="554"/>
      <c r="AE105" s="554"/>
      <c r="AF105" s="554"/>
      <c r="AG105" s="554"/>
      <c r="AH105" s="554"/>
      <c r="AI105" s="554"/>
      <c r="AJ105" s="554"/>
      <c r="AK105" s="554"/>
      <c r="AL105" s="554"/>
      <c r="AM105" s="554"/>
      <c r="AN105" s="554"/>
    </row>
    <row r="106" spans="1:56" s="493" customFormat="1" ht="22.8">
      <c r="A106" s="1315"/>
      <c r="B106" s="1315"/>
      <c r="C106" s="1315"/>
      <c r="D106" s="1315">
        <v>1</v>
      </c>
      <c r="E106" s="1028"/>
      <c r="F106" s="1028"/>
      <c r="G106" s="1026"/>
      <c r="H106" s="1026"/>
      <c r="I106" s="1014"/>
      <c r="J106" s="1009"/>
      <c r="K106" s="1008"/>
      <c r="L106" s="562" t="str">
        <f>mergeValue(A106) &amp;"."&amp; mergeValue(B106)&amp;"."&amp; mergeValue(C106)&amp;"."&amp; mergeValue(D106)</f>
        <v>1.1.1.1</v>
      </c>
      <c r="M106" s="518" t="s">
        <v>21</v>
      </c>
      <c r="N106" s="549"/>
      <c r="O106" s="1384"/>
      <c r="P106" s="1385"/>
      <c r="Q106" s="1385"/>
      <c r="R106" s="1385"/>
      <c r="S106" s="1385"/>
      <c r="T106" s="1385"/>
      <c r="U106" s="1385"/>
      <c r="V106" s="1385"/>
      <c r="W106" s="1385"/>
      <c r="X106" s="1385"/>
      <c r="Y106" s="1385"/>
      <c r="Z106" s="1385"/>
      <c r="AA106" s="1386"/>
      <c r="AB106" s="1130" t="s">
        <v>602</v>
      </c>
      <c r="AC106" s="554"/>
      <c r="AD106" s="554"/>
      <c r="AE106" s="554"/>
      <c r="AF106" s="554"/>
      <c r="AG106" s="554"/>
      <c r="AH106" s="554"/>
      <c r="AI106" s="554"/>
      <c r="AJ106" s="554"/>
      <c r="AK106" s="554"/>
      <c r="AL106" s="554"/>
      <c r="AM106" s="554"/>
      <c r="AN106" s="554"/>
    </row>
    <row r="107" spans="1:56" s="493" customFormat="1" ht="13.8" hidden="1">
      <c r="A107" s="1315"/>
      <c r="B107" s="1315"/>
      <c r="C107" s="1315"/>
      <c r="D107" s="1315"/>
      <c r="E107" s="1315">
        <v>1</v>
      </c>
      <c r="F107" s="1028"/>
      <c r="G107" s="1026"/>
      <c r="H107" s="1026"/>
      <c r="I107" s="1013"/>
      <c r="J107" s="1009"/>
      <c r="K107" s="1008"/>
      <c r="L107" s="562"/>
      <c r="M107" s="524"/>
      <c r="N107" s="550"/>
      <c r="O107" s="1387"/>
      <c r="P107" s="1388"/>
      <c r="Q107" s="1388"/>
      <c r="R107" s="1388"/>
      <c r="S107" s="1388"/>
      <c r="T107" s="1388"/>
      <c r="U107" s="1388"/>
      <c r="V107" s="1388"/>
      <c r="W107" s="1388"/>
      <c r="X107" s="1388"/>
      <c r="Y107" s="1388"/>
      <c r="Z107" s="1388"/>
      <c r="AA107" s="1389"/>
      <c r="AB107" s="1130"/>
      <c r="AC107" s="554"/>
      <c r="AD107" s="554"/>
      <c r="AE107" s="554"/>
      <c r="AF107" s="554"/>
      <c r="AG107" s="554"/>
      <c r="AH107" s="554"/>
      <c r="AI107" s="554"/>
      <c r="AJ107" s="554"/>
      <c r="AK107" s="554"/>
      <c r="AL107" s="554"/>
      <c r="AM107" s="554"/>
      <c r="AN107" s="554"/>
    </row>
    <row r="108" spans="1:56" s="493" customFormat="1" ht="45.6">
      <c r="A108" s="1315"/>
      <c r="B108" s="1315"/>
      <c r="C108" s="1315"/>
      <c r="D108" s="1315"/>
      <c r="E108" s="1315"/>
      <c r="F108" s="1315">
        <v>1</v>
      </c>
      <c r="G108" s="1026"/>
      <c r="H108" s="1026"/>
      <c r="I108" s="1334"/>
      <c r="J108" s="1009"/>
      <c r="K108" s="1008"/>
      <c r="L108" s="562" t="str">
        <f>mergeValue(A108) &amp;"."&amp; mergeValue(B108)&amp;"."&amp; mergeValue(C108)&amp;"."&amp; mergeValue(D108)&amp;"."&amp; mergeValue(F108)</f>
        <v>1.1.1.1.1</v>
      </c>
      <c r="M108" s="525" t="s">
        <v>9</v>
      </c>
      <c r="N108" s="550"/>
      <c r="O108" s="1318"/>
      <c r="P108" s="1319"/>
      <c r="Q108" s="1319"/>
      <c r="R108" s="1319"/>
      <c r="S108" s="1319"/>
      <c r="T108" s="1319"/>
      <c r="U108" s="1319"/>
      <c r="V108" s="1319"/>
      <c r="W108" s="1319"/>
      <c r="X108" s="1319"/>
      <c r="Y108" s="1319"/>
      <c r="Z108" s="1319"/>
      <c r="AA108" s="1320"/>
      <c r="AB108" s="1130" t="s">
        <v>721</v>
      </c>
      <c r="AC108" s="554"/>
      <c r="AD108" s="558" t="str">
        <f>strCheckUnique(AE108:AE113)</f>
        <v/>
      </c>
      <c r="AE108" s="554"/>
      <c r="AF108" s="558"/>
      <c r="AG108" s="554"/>
      <c r="AH108" s="554"/>
      <c r="AI108" s="554"/>
      <c r="AJ108" s="554"/>
      <c r="AK108" s="554"/>
      <c r="AL108" s="554"/>
      <c r="AM108" s="554"/>
      <c r="AN108" s="554"/>
    </row>
    <row r="109" spans="1:56" s="493" customFormat="1" ht="56.25" customHeight="1">
      <c r="A109" s="1315"/>
      <c r="B109" s="1315"/>
      <c r="C109" s="1315"/>
      <c r="D109" s="1315"/>
      <c r="E109" s="1315"/>
      <c r="F109" s="1315"/>
      <c r="G109" s="1315">
        <v>1</v>
      </c>
      <c r="H109" s="1026"/>
      <c r="I109" s="1334"/>
      <c r="J109" s="133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21"/>
      <c r="X109" s="1311" t="s">
        <v>83</v>
      </c>
      <c r="Y109" s="1321"/>
      <c r="Z109" s="1311" t="s">
        <v>83</v>
      </c>
      <c r="AA109" s="507"/>
      <c r="AB109" s="1130" t="s">
        <v>739</v>
      </c>
      <c r="AC109" s="554" t="str">
        <f>strCheckDate(O109:AA109)</f>
        <v/>
      </c>
      <c r="AD109" s="558"/>
      <c r="AE109" s="558" t="str">
        <f>IF(M109="","",M109 )</f>
        <v/>
      </c>
      <c r="AF109" s="558"/>
      <c r="AG109" s="558"/>
      <c r="AH109" s="558"/>
      <c r="AI109" s="554"/>
      <c r="AJ109" s="554"/>
      <c r="AK109" s="554"/>
      <c r="AL109" s="554"/>
      <c r="AM109" s="554"/>
      <c r="AN109" s="554"/>
    </row>
    <row r="110" spans="1:56" s="493" customFormat="1" ht="87.9" customHeight="1">
      <c r="A110" s="1315"/>
      <c r="B110" s="1315"/>
      <c r="C110" s="1315"/>
      <c r="D110" s="1315"/>
      <c r="E110" s="1315"/>
      <c r="F110" s="1315"/>
      <c r="G110" s="1315"/>
      <c r="H110" s="1026">
        <v>1</v>
      </c>
      <c r="I110" s="1334"/>
      <c r="J110" s="133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21"/>
      <c r="X110" s="1311"/>
      <c r="Y110" s="1321"/>
      <c r="Z110" s="1311"/>
      <c r="AA110" s="637"/>
      <c r="AB110" s="1285" t="s">
        <v>740</v>
      </c>
      <c r="AC110" s="554" t="str">
        <f>strCheckDate(O110:AA110)</f>
        <v/>
      </c>
      <c r="AD110" s="554"/>
      <c r="AE110" s="554"/>
      <c r="AF110" s="558"/>
      <c r="AG110" s="554"/>
      <c r="AH110" s="554"/>
      <c r="AI110" s="554"/>
      <c r="AJ110" s="554"/>
      <c r="AK110" s="554"/>
      <c r="AL110" s="554"/>
      <c r="AM110" s="554"/>
      <c r="AN110" s="554"/>
    </row>
    <row r="111" spans="1:56" s="493" customFormat="1" ht="13.8" hidden="1">
      <c r="A111" s="1315"/>
      <c r="B111" s="1315"/>
      <c r="C111" s="1315"/>
      <c r="D111" s="1315"/>
      <c r="E111" s="1315"/>
      <c r="F111" s="1315"/>
      <c r="G111" s="1315"/>
      <c r="H111" s="1026"/>
      <c r="I111" s="1334"/>
      <c r="J111" s="1335"/>
      <c r="K111" s="1015"/>
      <c r="L111" s="569"/>
      <c r="M111" s="615"/>
      <c r="N111" s="615"/>
      <c r="O111" s="532"/>
      <c r="P111" s="463"/>
      <c r="Q111" s="463"/>
      <c r="R111" s="463"/>
      <c r="S111" s="463"/>
      <c r="T111" s="463"/>
      <c r="U111" s="529"/>
      <c r="V111" s="553"/>
      <c r="W111" s="1310"/>
      <c r="X111" s="1311"/>
      <c r="Y111" s="1310"/>
      <c r="Z111" s="1311"/>
      <c r="AA111" s="507"/>
      <c r="AB111" s="1286"/>
      <c r="AC111" s="554"/>
      <c r="AD111" s="554"/>
      <c r="AE111" s="554"/>
      <c r="AF111" s="558">
        <f ca="1">OFFSET(AF111,-1,0)</f>
        <v>0</v>
      </c>
      <c r="AG111" s="554"/>
      <c r="AH111" s="554"/>
      <c r="AI111" s="554"/>
      <c r="AJ111" s="554"/>
      <c r="AK111" s="554"/>
      <c r="AL111" s="554"/>
      <c r="AM111" s="554"/>
      <c r="AN111" s="554"/>
    </row>
    <row r="112" spans="1:56" s="492" customFormat="1" ht="15" customHeight="1">
      <c r="A112" s="1315"/>
      <c r="B112" s="1315"/>
      <c r="C112" s="1315"/>
      <c r="D112" s="1315"/>
      <c r="E112" s="1315"/>
      <c r="F112" s="1315"/>
      <c r="G112" s="1315"/>
      <c r="H112" s="1026"/>
      <c r="I112" s="1334"/>
      <c r="J112" s="1335"/>
      <c r="K112" s="1017"/>
      <c r="L112" s="508"/>
      <c r="M112" s="527" t="s">
        <v>40</v>
      </c>
      <c r="N112" s="521"/>
      <c r="O112" s="515"/>
      <c r="P112" s="515"/>
      <c r="Q112" s="515"/>
      <c r="R112" s="515"/>
      <c r="S112" s="515"/>
      <c r="T112" s="515"/>
      <c r="U112" s="515"/>
      <c r="V112" s="515"/>
      <c r="W112" s="533"/>
      <c r="X112" s="534"/>
      <c r="Y112" s="533"/>
      <c r="Z112" s="521"/>
      <c r="AA112" s="530"/>
      <c r="AB112" s="1287"/>
      <c r="AC112" s="556"/>
      <c r="AD112" s="556"/>
      <c r="AE112" s="556"/>
      <c r="AF112" s="556"/>
      <c r="AG112" s="556"/>
      <c r="AH112" s="556"/>
      <c r="AI112" s="556"/>
      <c r="AJ112" s="556"/>
      <c r="AK112" s="556"/>
      <c r="AL112" s="556"/>
      <c r="AM112" s="556"/>
      <c r="AN112" s="556"/>
    </row>
    <row r="113" spans="1:40" s="492" customFormat="1" ht="15" customHeight="1">
      <c r="A113" s="1315"/>
      <c r="B113" s="1315"/>
      <c r="C113" s="1315"/>
      <c r="D113" s="1315"/>
      <c r="E113" s="1315"/>
      <c r="F113" s="1315"/>
      <c r="G113" s="1026"/>
      <c r="H113" s="1026"/>
      <c r="I113" s="133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5"/>
      <c r="B114" s="1315"/>
      <c r="C114" s="1315"/>
      <c r="D114" s="1315"/>
      <c r="E114" s="131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3.8" hidden="1">
      <c r="A115" s="1315"/>
      <c r="B115" s="1315"/>
      <c r="C115" s="1315"/>
      <c r="D115" s="131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5"/>
      <c r="B116" s="1315"/>
      <c r="C116" s="131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5"/>
      <c r="B117" s="131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8">
      <c r="A125" s="1315">
        <v>1</v>
      </c>
      <c r="B125" s="888"/>
      <c r="C125" s="888"/>
      <c r="D125" s="888"/>
      <c r="E125" s="889"/>
      <c r="F125" s="890"/>
      <c r="G125" s="890"/>
      <c r="H125" s="890"/>
      <c r="I125" s="891"/>
      <c r="J125" s="886"/>
      <c r="K125" s="893"/>
      <c r="L125" s="562">
        <f>mergeValue(A125)</f>
        <v>1</v>
      </c>
      <c r="M125" s="610" t="s">
        <v>19</v>
      </c>
      <c r="N125" s="549"/>
      <c r="O125" s="1327"/>
      <c r="P125" s="1327"/>
      <c r="Q125" s="1327"/>
      <c r="R125" s="1327"/>
      <c r="S125" s="1327"/>
      <c r="T125" s="1327"/>
      <c r="U125" s="1327"/>
      <c r="V125" s="1327"/>
      <c r="W125" s="1130" t="s">
        <v>719</v>
      </c>
      <c r="X125" s="554"/>
      <c r="Y125" s="554"/>
      <c r="Z125" s="554"/>
      <c r="AA125" s="554"/>
      <c r="AB125" s="554"/>
      <c r="AC125" s="554"/>
      <c r="AD125" s="554"/>
      <c r="AE125" s="554"/>
      <c r="AF125" s="554"/>
      <c r="AG125" s="554"/>
      <c r="AH125" s="554"/>
    </row>
    <row r="126" spans="1:40" s="493" customFormat="1" ht="34.200000000000003">
      <c r="A126" s="1315"/>
      <c r="B126" s="1315">
        <v>1</v>
      </c>
      <c r="C126" s="888"/>
      <c r="D126" s="888"/>
      <c r="E126" s="890"/>
      <c r="F126" s="890"/>
      <c r="G126" s="890"/>
      <c r="H126" s="890"/>
      <c r="I126" s="885"/>
      <c r="J126" s="884"/>
      <c r="K126" s="887"/>
      <c r="L126" s="562" t="str">
        <f>mergeValue(A126) &amp;"."&amp; mergeValue(B126)</f>
        <v>1.1</v>
      </c>
      <c r="M126" s="516" t="s">
        <v>15</v>
      </c>
      <c r="N126" s="549"/>
      <c r="O126" s="1327"/>
      <c r="P126" s="1327"/>
      <c r="Q126" s="1327"/>
      <c r="R126" s="1327"/>
      <c r="S126" s="1327"/>
      <c r="T126" s="1327"/>
      <c r="U126" s="1327"/>
      <c r="V126" s="1327"/>
      <c r="W126" s="1130" t="s">
        <v>460</v>
      </c>
      <c r="X126" s="554"/>
      <c r="Y126" s="554"/>
      <c r="Z126" s="554"/>
      <c r="AA126" s="554"/>
      <c r="AB126" s="554"/>
      <c r="AC126" s="554"/>
      <c r="AD126" s="554"/>
      <c r="AE126" s="554"/>
      <c r="AF126" s="554"/>
      <c r="AG126" s="554"/>
      <c r="AH126" s="554"/>
    </row>
    <row r="127" spans="1:40" s="493" customFormat="1" ht="22.8">
      <c r="A127" s="1315"/>
      <c r="B127" s="1315"/>
      <c r="C127" s="1315">
        <v>1</v>
      </c>
      <c r="D127" s="888"/>
      <c r="E127" s="890"/>
      <c r="F127" s="890"/>
      <c r="G127" s="890"/>
      <c r="H127" s="890"/>
      <c r="I127" s="892"/>
      <c r="J127" s="884"/>
      <c r="K127" s="887"/>
      <c r="L127" s="562" t="str">
        <f>mergeValue(A127) &amp;"."&amp; mergeValue(B127)&amp;"."&amp; mergeValue(C127)</f>
        <v>1.1.1</v>
      </c>
      <c r="M127" s="517" t="s">
        <v>7</v>
      </c>
      <c r="N127" s="549"/>
      <c r="O127" s="1327"/>
      <c r="P127" s="1327"/>
      <c r="Q127" s="1327"/>
      <c r="R127" s="1327"/>
      <c r="S127" s="1327"/>
      <c r="T127" s="1327"/>
      <c r="U127" s="1327"/>
      <c r="V127" s="1327"/>
      <c r="W127" s="1130" t="s">
        <v>601</v>
      </c>
      <c r="X127" s="554"/>
      <c r="Y127" s="554"/>
      <c r="Z127" s="554"/>
      <c r="AA127" s="554"/>
      <c r="AB127" s="554"/>
      <c r="AC127" s="554"/>
      <c r="AD127" s="554"/>
      <c r="AE127" s="554"/>
      <c r="AF127" s="554"/>
      <c r="AG127" s="554"/>
      <c r="AH127" s="554"/>
    </row>
    <row r="128" spans="1:40" s="493" customFormat="1" ht="22.8">
      <c r="A128" s="1315"/>
      <c r="B128" s="1315"/>
      <c r="C128" s="1315"/>
      <c r="D128" s="1315">
        <v>1</v>
      </c>
      <c r="E128" s="890"/>
      <c r="F128" s="890"/>
      <c r="G128" s="890"/>
      <c r="H128" s="890"/>
      <c r="I128" s="892"/>
      <c r="J128" s="884"/>
      <c r="K128" s="887"/>
      <c r="L128" s="562" t="str">
        <f>mergeValue(A128) &amp;"."&amp; mergeValue(B128)&amp;"."&amp; mergeValue(C128)&amp;"."&amp; mergeValue(D128)</f>
        <v>1.1.1.1</v>
      </c>
      <c r="M128" s="518" t="s">
        <v>21</v>
      </c>
      <c r="N128" s="549"/>
      <c r="O128" s="1327"/>
      <c r="P128" s="1327"/>
      <c r="Q128" s="1327"/>
      <c r="R128" s="1327"/>
      <c r="S128" s="1327"/>
      <c r="T128" s="1327"/>
      <c r="U128" s="1327"/>
      <c r="V128" s="1327"/>
      <c r="W128" s="1130" t="s">
        <v>602</v>
      </c>
      <c r="X128" s="554"/>
      <c r="Y128" s="554"/>
      <c r="Z128" s="554"/>
      <c r="AA128" s="554"/>
      <c r="AB128" s="554"/>
      <c r="AC128" s="554"/>
      <c r="AD128" s="554"/>
      <c r="AE128" s="554"/>
      <c r="AF128" s="554"/>
      <c r="AG128" s="554"/>
      <c r="AH128" s="554"/>
    </row>
    <row r="129" spans="1:34" s="493" customFormat="1" ht="11.25" hidden="1" customHeight="1">
      <c r="A129" s="1315"/>
      <c r="B129" s="1315"/>
      <c r="C129" s="1315"/>
      <c r="D129" s="1315"/>
      <c r="E129" s="1315">
        <v>1</v>
      </c>
      <c r="F129" s="890"/>
      <c r="G129" s="890"/>
      <c r="H129" s="888">
        <v>1</v>
      </c>
      <c r="I129" s="1315">
        <v>1</v>
      </c>
      <c r="J129" s="890"/>
      <c r="K129" s="895"/>
      <c r="L129" s="562"/>
      <c r="M129" s="524"/>
      <c r="N129" s="550"/>
      <c r="O129" s="600"/>
      <c r="P129" s="600"/>
      <c r="Q129" s="600"/>
      <c r="R129" s="600"/>
      <c r="S129" s="600"/>
      <c r="T129" s="600"/>
      <c r="U129" s="600"/>
      <c r="V129" s="478"/>
      <c r="W129" s="1091"/>
      <c r="X129" s="554"/>
      <c r="Y129" s="554"/>
      <c r="Z129" s="554"/>
      <c r="AA129" s="554"/>
      <c r="AB129" s="554"/>
      <c r="AC129" s="554"/>
      <c r="AD129" s="554"/>
      <c r="AE129" s="554"/>
      <c r="AF129" s="554"/>
      <c r="AG129" s="554"/>
      <c r="AH129" s="554"/>
    </row>
    <row r="130" spans="1:34" s="493" customFormat="1" ht="45.6">
      <c r="A130" s="1315"/>
      <c r="B130" s="1315"/>
      <c r="C130" s="1315"/>
      <c r="D130" s="1315"/>
      <c r="E130" s="1315"/>
      <c r="F130" s="1315">
        <v>1</v>
      </c>
      <c r="G130" s="888"/>
      <c r="H130" s="888"/>
      <c r="I130" s="1315"/>
      <c r="J130" s="1315">
        <v>1</v>
      </c>
      <c r="K130" s="896"/>
      <c r="L130" s="562" t="str">
        <f>mergeValue(A130) &amp;"."&amp; mergeValue(B130)&amp;"."&amp; mergeValue(C130)&amp;"."&amp; mergeValue(D130)&amp;"."&amp;  mergeValue(F130)</f>
        <v>1.1.1.1.1</v>
      </c>
      <c r="M130" s="525" t="s">
        <v>9</v>
      </c>
      <c r="N130" s="550"/>
      <c r="O130" s="1317"/>
      <c r="P130" s="1317"/>
      <c r="Q130" s="1317"/>
      <c r="R130" s="1317"/>
      <c r="S130" s="1317"/>
      <c r="T130" s="1317"/>
      <c r="U130" s="1317"/>
      <c r="V130" s="1317"/>
      <c r="W130" s="1130" t="s">
        <v>721</v>
      </c>
      <c r="X130" s="554"/>
      <c r="Y130" s="558" t="str">
        <f>strCheckUnique(Z130:Z133)</f>
        <v/>
      </c>
      <c r="Z130" s="554"/>
      <c r="AA130" s="558"/>
      <c r="AB130" s="554"/>
      <c r="AC130" s="554"/>
      <c r="AD130" s="554"/>
      <c r="AE130" s="554"/>
      <c r="AF130" s="554"/>
      <c r="AG130" s="554"/>
      <c r="AH130" s="554"/>
    </row>
    <row r="131" spans="1:34" s="493" customFormat="1" ht="99" customHeight="1">
      <c r="A131" s="1315"/>
      <c r="B131" s="1315"/>
      <c r="C131" s="1315"/>
      <c r="D131" s="1315"/>
      <c r="E131" s="1315"/>
      <c r="F131" s="1315"/>
      <c r="G131" s="888">
        <v>1</v>
      </c>
      <c r="H131" s="888"/>
      <c r="I131" s="1315"/>
      <c r="J131" s="1315"/>
      <c r="K131" s="896">
        <v>1</v>
      </c>
      <c r="L131" s="562" t="str">
        <f>mergeValue(A131) &amp;"."&amp; mergeValue(B131)&amp;"."&amp; mergeValue(C131)&amp;"."&amp; mergeValue(D131)&amp;"."&amp; mergeValue(F131)&amp;"."&amp; mergeValue(G131)</f>
        <v>1.1.1.1.1.1</v>
      </c>
      <c r="M131" s="1016"/>
      <c r="N131" s="555"/>
      <c r="O131" s="649"/>
      <c r="P131" s="532"/>
      <c r="Q131" s="1040"/>
      <c r="R131" s="1321"/>
      <c r="S131" s="1311" t="s">
        <v>83</v>
      </c>
      <c r="T131" s="1321"/>
      <c r="U131" s="1311" t="s">
        <v>84</v>
      </c>
      <c r="V131" s="547"/>
      <c r="W131" s="1285" t="s">
        <v>734</v>
      </c>
      <c r="X131" s="554" t="str">
        <f>strCheckDate(O132:V132)</f>
        <v/>
      </c>
      <c r="Y131" s="558"/>
      <c r="Z131" s="558" t="str">
        <f>IF(M131="","",M131 )</f>
        <v/>
      </c>
      <c r="AA131" s="558"/>
      <c r="AB131" s="558"/>
      <c r="AC131" s="558"/>
      <c r="AD131" s="554"/>
      <c r="AE131" s="554"/>
      <c r="AF131" s="554"/>
      <c r="AG131" s="554"/>
      <c r="AH131" s="554"/>
    </row>
    <row r="132" spans="1:34" s="493" customFormat="1" ht="0.15" customHeight="1">
      <c r="A132" s="1315"/>
      <c r="B132" s="1315"/>
      <c r="C132" s="1315"/>
      <c r="D132" s="1315"/>
      <c r="E132" s="1315"/>
      <c r="F132" s="1315"/>
      <c r="G132" s="888"/>
      <c r="H132" s="888"/>
      <c r="I132" s="1315"/>
      <c r="J132" s="1315"/>
      <c r="K132" s="896"/>
      <c r="L132" s="569"/>
      <c r="M132" s="615"/>
      <c r="N132" s="555"/>
      <c r="O132" s="532"/>
      <c r="P132" s="532"/>
      <c r="Q132" s="553" t="str">
        <f>R131 &amp; "-" &amp; T131</f>
        <v>-</v>
      </c>
      <c r="R132" s="1310"/>
      <c r="S132" s="1311"/>
      <c r="T132" s="1310"/>
      <c r="U132" s="1311"/>
      <c r="V132" s="547"/>
      <c r="W132" s="1286"/>
      <c r="X132" s="554"/>
      <c r="Y132" s="554"/>
      <c r="Z132" s="554"/>
      <c r="AA132" s="554"/>
      <c r="AB132" s="554"/>
      <c r="AC132" s="554"/>
      <c r="AD132" s="554"/>
      <c r="AE132" s="554"/>
      <c r="AF132" s="554"/>
      <c r="AG132" s="554"/>
      <c r="AH132" s="554"/>
    </row>
    <row r="133" spans="1:34" s="492" customFormat="1" ht="15" customHeight="1">
      <c r="A133" s="1315"/>
      <c r="B133" s="1315"/>
      <c r="C133" s="1315"/>
      <c r="D133" s="1315"/>
      <c r="E133" s="1315"/>
      <c r="F133" s="1315"/>
      <c r="G133" s="890"/>
      <c r="H133" s="888"/>
      <c r="I133" s="1315"/>
      <c r="J133" s="1315"/>
      <c r="K133" s="895"/>
      <c r="L133" s="508"/>
      <c r="M133" s="526" t="s">
        <v>24</v>
      </c>
      <c r="N133" s="521"/>
      <c r="O133" s="515"/>
      <c r="P133" s="515"/>
      <c r="Q133" s="515"/>
      <c r="R133" s="542"/>
      <c r="S133" s="534"/>
      <c r="T133" s="533"/>
      <c r="U133" s="521"/>
      <c r="V133" s="530"/>
      <c r="W133" s="1287"/>
      <c r="X133" s="556"/>
      <c r="Y133" s="556"/>
      <c r="Z133" s="556"/>
      <c r="AA133" s="556"/>
      <c r="AB133" s="556"/>
      <c r="AC133" s="556"/>
      <c r="AD133" s="556"/>
      <c r="AE133" s="556"/>
      <c r="AF133" s="556"/>
      <c r="AG133" s="556"/>
      <c r="AH133" s="556"/>
    </row>
    <row r="134" spans="1:34" s="492" customFormat="1" ht="15" customHeight="1">
      <c r="A134" s="1315"/>
      <c r="B134" s="1315"/>
      <c r="C134" s="1315"/>
      <c r="D134" s="1315"/>
      <c r="E134" s="1315"/>
      <c r="F134" s="890"/>
      <c r="G134" s="890"/>
      <c r="H134" s="888"/>
      <c r="I134" s="1315"/>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15" customHeight="1">
      <c r="A135" s="1315"/>
      <c r="B135" s="1315"/>
      <c r="C135" s="1315"/>
      <c r="D135" s="1315"/>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5"/>
      <c r="B136" s="1315"/>
      <c r="C136" s="1315"/>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5"/>
      <c r="B137" s="1315"/>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8">
      <c r="A143" s="1315">
        <v>1</v>
      </c>
      <c r="B143" s="906"/>
      <c r="C143" s="906"/>
      <c r="D143" s="906"/>
      <c r="E143" s="907"/>
      <c r="F143" s="908"/>
      <c r="G143" s="908"/>
      <c r="H143" s="908"/>
      <c r="I143" s="909"/>
      <c r="J143" s="904"/>
      <c r="K143" s="911"/>
      <c r="L143" s="562">
        <f>mergeValue(A143)</f>
        <v>1</v>
      </c>
      <c r="M143" s="610" t="s">
        <v>19</v>
      </c>
      <c r="N143" s="549"/>
      <c r="O143" s="1327"/>
      <c r="P143" s="1327"/>
      <c r="Q143" s="1327"/>
      <c r="R143" s="1327"/>
      <c r="S143" s="1327"/>
      <c r="T143" s="1327"/>
      <c r="U143" s="1327"/>
      <c r="V143" s="1327"/>
      <c r="W143" s="1130" t="s">
        <v>719</v>
      </c>
      <c r="X143" s="554"/>
      <c r="Y143" s="554"/>
      <c r="Z143" s="554"/>
      <c r="AA143" s="554"/>
      <c r="AB143" s="554"/>
      <c r="AC143" s="554"/>
      <c r="AD143" s="554"/>
      <c r="AE143" s="554"/>
      <c r="AF143" s="554"/>
      <c r="AG143" s="554"/>
      <c r="AH143" s="554"/>
    </row>
    <row r="144" spans="1:34" s="493" customFormat="1" ht="34.200000000000003">
      <c r="A144" s="1315"/>
      <c r="B144" s="1315">
        <v>1</v>
      </c>
      <c r="C144" s="906"/>
      <c r="D144" s="906"/>
      <c r="E144" s="908"/>
      <c r="F144" s="908"/>
      <c r="G144" s="908"/>
      <c r="H144" s="908"/>
      <c r="I144" s="903"/>
      <c r="J144" s="902"/>
      <c r="K144" s="905"/>
      <c r="L144" s="562" t="str">
        <f>mergeValue(A144) &amp;"."&amp; mergeValue(B144)</f>
        <v>1.1</v>
      </c>
      <c r="M144" s="516" t="s">
        <v>15</v>
      </c>
      <c r="N144" s="549"/>
      <c r="O144" s="1327"/>
      <c r="P144" s="1327"/>
      <c r="Q144" s="1327"/>
      <c r="R144" s="1327"/>
      <c r="S144" s="1327"/>
      <c r="T144" s="1327"/>
      <c r="U144" s="1327"/>
      <c r="V144" s="1327"/>
      <c r="W144" s="1130" t="s">
        <v>460</v>
      </c>
      <c r="X144" s="554"/>
      <c r="Y144" s="554"/>
      <c r="Z144" s="554"/>
      <c r="AA144" s="554"/>
      <c r="AB144" s="554"/>
      <c r="AC144" s="554"/>
      <c r="AD144" s="554"/>
      <c r="AE144" s="554"/>
      <c r="AF144" s="554"/>
      <c r="AG144" s="554"/>
      <c r="AH144" s="554"/>
    </row>
    <row r="145" spans="1:35" s="493" customFormat="1" ht="22.8">
      <c r="A145" s="1315"/>
      <c r="B145" s="1315"/>
      <c r="C145" s="1315">
        <v>1</v>
      </c>
      <c r="D145" s="906"/>
      <c r="E145" s="908"/>
      <c r="F145" s="908"/>
      <c r="G145" s="908"/>
      <c r="H145" s="908"/>
      <c r="I145" s="910"/>
      <c r="J145" s="902"/>
      <c r="K145" s="905"/>
      <c r="L145" s="562" t="str">
        <f>mergeValue(A145) &amp;"."&amp; mergeValue(B145)&amp;"."&amp; mergeValue(C145)</f>
        <v>1.1.1</v>
      </c>
      <c r="M145" s="517" t="s">
        <v>7</v>
      </c>
      <c r="N145" s="549"/>
      <c r="O145" s="1327"/>
      <c r="P145" s="1327"/>
      <c r="Q145" s="1327"/>
      <c r="R145" s="1327"/>
      <c r="S145" s="1327"/>
      <c r="T145" s="1327"/>
      <c r="U145" s="1327"/>
      <c r="V145" s="1327"/>
      <c r="W145" s="1130" t="s">
        <v>601</v>
      </c>
      <c r="X145" s="554"/>
      <c r="Y145" s="554"/>
      <c r="Z145" s="554"/>
      <c r="AA145" s="554"/>
      <c r="AB145" s="554"/>
      <c r="AC145" s="554"/>
      <c r="AD145" s="554"/>
      <c r="AE145" s="554"/>
      <c r="AF145" s="554"/>
      <c r="AG145" s="554"/>
      <c r="AH145" s="554"/>
    </row>
    <row r="146" spans="1:35" s="493" customFormat="1" ht="22.8">
      <c r="A146" s="1315"/>
      <c r="B146" s="1315"/>
      <c r="C146" s="1315"/>
      <c r="D146" s="1315">
        <v>1</v>
      </c>
      <c r="E146" s="908"/>
      <c r="F146" s="908"/>
      <c r="G146" s="908"/>
      <c r="H146" s="908"/>
      <c r="I146" s="910"/>
      <c r="J146" s="902"/>
      <c r="K146" s="905"/>
      <c r="L146" s="562" t="str">
        <f>mergeValue(A146) &amp;"."&amp; mergeValue(B146)&amp;"."&amp; mergeValue(C146)&amp;"."&amp; mergeValue(D146)</f>
        <v>1.1.1.1</v>
      </c>
      <c r="M146" s="518" t="s">
        <v>21</v>
      </c>
      <c r="N146" s="549"/>
      <c r="O146" s="1327"/>
      <c r="P146" s="1327"/>
      <c r="Q146" s="1327"/>
      <c r="R146" s="1327"/>
      <c r="S146" s="1327"/>
      <c r="T146" s="1327"/>
      <c r="U146" s="1327"/>
      <c r="V146" s="1327"/>
      <c r="W146" s="1130" t="s">
        <v>602</v>
      </c>
      <c r="X146" s="554"/>
      <c r="Y146" s="554"/>
      <c r="Z146" s="554"/>
      <c r="AA146" s="554"/>
      <c r="AB146" s="554"/>
      <c r="AC146" s="554"/>
      <c r="AD146" s="554"/>
      <c r="AE146" s="554"/>
      <c r="AF146" s="554"/>
      <c r="AG146" s="554"/>
      <c r="AH146" s="554"/>
    </row>
    <row r="147" spans="1:35" s="493" customFormat="1" ht="11.25" hidden="1" customHeight="1">
      <c r="A147" s="1315"/>
      <c r="B147" s="1315"/>
      <c r="C147" s="1315"/>
      <c r="D147" s="1315"/>
      <c r="E147" s="1315">
        <v>1</v>
      </c>
      <c r="F147" s="908"/>
      <c r="G147" s="908"/>
      <c r="H147" s="906">
        <v>1</v>
      </c>
      <c r="I147" s="1315">
        <v>1</v>
      </c>
      <c r="J147" s="908"/>
      <c r="K147" s="913"/>
      <c r="L147" s="562"/>
      <c r="M147" s="524"/>
      <c r="N147" s="550"/>
      <c r="O147" s="600"/>
      <c r="P147" s="600"/>
      <c r="Q147" s="600"/>
      <c r="R147" s="600"/>
      <c r="S147" s="600"/>
      <c r="T147" s="600"/>
      <c r="U147" s="600"/>
      <c r="V147" s="478"/>
      <c r="W147" s="1091"/>
      <c r="X147" s="554"/>
      <c r="Y147" s="554"/>
      <c r="Z147" s="554"/>
      <c r="AA147" s="554"/>
      <c r="AB147" s="554"/>
      <c r="AC147" s="554"/>
      <c r="AD147" s="554"/>
      <c r="AE147" s="554"/>
      <c r="AF147" s="554"/>
      <c r="AG147" s="554"/>
      <c r="AH147" s="554"/>
    </row>
    <row r="148" spans="1:35" s="493" customFormat="1" ht="45.6">
      <c r="A148" s="1315"/>
      <c r="B148" s="1315"/>
      <c r="C148" s="1315"/>
      <c r="D148" s="1315"/>
      <c r="E148" s="1315"/>
      <c r="F148" s="1315">
        <v>1</v>
      </c>
      <c r="G148" s="906"/>
      <c r="H148" s="906"/>
      <c r="I148" s="1315"/>
      <c r="J148" s="1315">
        <v>1</v>
      </c>
      <c r="K148" s="914"/>
      <c r="L148" s="562" t="str">
        <f>mergeValue(A148) &amp;"."&amp; mergeValue(B148)&amp;"."&amp; mergeValue(C148)&amp;"."&amp; mergeValue(D148)&amp;"."&amp;  mergeValue(F148)</f>
        <v>1.1.1.1.1</v>
      </c>
      <c r="M148" s="525" t="s">
        <v>9</v>
      </c>
      <c r="N148" s="550"/>
      <c r="O148" s="1317"/>
      <c r="P148" s="1317"/>
      <c r="Q148" s="1317"/>
      <c r="R148" s="1317"/>
      <c r="S148" s="1317"/>
      <c r="T148" s="1317"/>
      <c r="U148" s="1317"/>
      <c r="V148" s="1317"/>
      <c r="W148" s="1130" t="s">
        <v>721</v>
      </c>
      <c r="X148" s="554"/>
      <c r="Y148" s="558" t="str">
        <f>strCheckUnique(Z148:Z151)</f>
        <v/>
      </c>
      <c r="Z148" s="554"/>
      <c r="AA148" s="558"/>
      <c r="AB148" s="554"/>
      <c r="AC148" s="554"/>
      <c r="AD148" s="554"/>
      <c r="AE148" s="554"/>
      <c r="AF148" s="554"/>
      <c r="AG148" s="554"/>
      <c r="AH148" s="554"/>
    </row>
    <row r="149" spans="1:35" s="493" customFormat="1" ht="99" customHeight="1">
      <c r="A149" s="1315"/>
      <c r="B149" s="1315"/>
      <c r="C149" s="1315"/>
      <c r="D149" s="1315"/>
      <c r="E149" s="1315"/>
      <c r="F149" s="1315"/>
      <c r="G149" s="906">
        <v>1</v>
      </c>
      <c r="H149" s="906"/>
      <c r="I149" s="1315"/>
      <c r="J149" s="1315"/>
      <c r="K149" s="914">
        <v>1</v>
      </c>
      <c r="L149" s="562" t="str">
        <f>mergeValue(A149) &amp;"."&amp; mergeValue(B149)&amp;"."&amp; mergeValue(C149)&amp;"."&amp; mergeValue(D149)&amp;"."&amp; mergeValue(F149)&amp;"."&amp; mergeValue(G149)</f>
        <v>1.1.1.1.1.1</v>
      </c>
      <c r="M149" s="1016"/>
      <c r="N149" s="555"/>
      <c r="O149" s="532"/>
      <c r="P149" s="532"/>
      <c r="Q149" s="1040"/>
      <c r="R149" s="1321"/>
      <c r="S149" s="1311" t="s">
        <v>83</v>
      </c>
      <c r="T149" s="1321"/>
      <c r="U149" s="1311" t="s">
        <v>84</v>
      </c>
      <c r="V149" s="547"/>
      <c r="W149" s="1285" t="s">
        <v>734</v>
      </c>
      <c r="X149" s="554" t="str">
        <f>strCheckDate(O150:V150)</f>
        <v/>
      </c>
      <c r="Y149" s="558"/>
      <c r="Z149" s="558" t="str">
        <f>IF(M149="","",M149 )</f>
        <v/>
      </c>
      <c r="AA149" s="558"/>
      <c r="AB149" s="558"/>
      <c r="AC149" s="558"/>
      <c r="AD149" s="554"/>
      <c r="AE149" s="554"/>
      <c r="AF149" s="554"/>
      <c r="AG149" s="554"/>
      <c r="AH149" s="554"/>
    </row>
    <row r="150" spans="1:35" s="493" customFormat="1" ht="0.15" customHeight="1">
      <c r="A150" s="1315"/>
      <c r="B150" s="1315"/>
      <c r="C150" s="1315"/>
      <c r="D150" s="1315"/>
      <c r="E150" s="1315"/>
      <c r="F150" s="1315"/>
      <c r="G150" s="906"/>
      <c r="H150" s="906"/>
      <c r="I150" s="1315"/>
      <c r="J150" s="1315"/>
      <c r="K150" s="914"/>
      <c r="L150" s="569"/>
      <c r="M150" s="615"/>
      <c r="N150" s="555"/>
      <c r="O150" s="532"/>
      <c r="P150" s="532"/>
      <c r="Q150" s="553" t="str">
        <f>R149 &amp; "-" &amp; T149</f>
        <v>-</v>
      </c>
      <c r="R150" s="1310"/>
      <c r="S150" s="1311"/>
      <c r="T150" s="1310"/>
      <c r="U150" s="1311"/>
      <c r="V150" s="547"/>
      <c r="W150" s="1286"/>
      <c r="X150" s="554"/>
      <c r="Y150" s="554"/>
      <c r="Z150" s="554"/>
      <c r="AA150" s="554"/>
      <c r="AB150" s="554"/>
      <c r="AC150" s="554"/>
      <c r="AD150" s="554"/>
      <c r="AE150" s="554"/>
      <c r="AF150" s="554"/>
      <c r="AG150" s="554"/>
      <c r="AH150" s="554"/>
    </row>
    <row r="151" spans="1:35" s="492" customFormat="1" ht="15" customHeight="1">
      <c r="A151" s="1315"/>
      <c r="B151" s="1315"/>
      <c r="C151" s="1315"/>
      <c r="D151" s="1315"/>
      <c r="E151" s="1315"/>
      <c r="F151" s="1315"/>
      <c r="G151" s="908"/>
      <c r="H151" s="906"/>
      <c r="I151" s="1315"/>
      <c r="J151" s="1315"/>
      <c r="K151" s="913"/>
      <c r="L151" s="508"/>
      <c r="M151" s="526" t="s">
        <v>24</v>
      </c>
      <c r="N151" s="521"/>
      <c r="O151" s="515"/>
      <c r="P151" s="515"/>
      <c r="Q151" s="515"/>
      <c r="R151" s="542"/>
      <c r="S151" s="534"/>
      <c r="T151" s="533"/>
      <c r="U151" s="521"/>
      <c r="V151" s="530"/>
      <c r="W151" s="1287"/>
      <c r="X151" s="556"/>
      <c r="Y151" s="556"/>
      <c r="Z151" s="556"/>
      <c r="AA151" s="556"/>
      <c r="AB151" s="556"/>
      <c r="AC151" s="556"/>
      <c r="AD151" s="556"/>
      <c r="AE151" s="556"/>
      <c r="AF151" s="556"/>
      <c r="AG151" s="556"/>
      <c r="AH151" s="556"/>
    </row>
    <row r="152" spans="1:35" s="492" customFormat="1" ht="15" customHeight="1">
      <c r="A152" s="1315"/>
      <c r="B152" s="1315"/>
      <c r="C152" s="1315"/>
      <c r="D152" s="1315"/>
      <c r="E152" s="1315"/>
      <c r="F152" s="908"/>
      <c r="G152" s="908"/>
      <c r="H152" s="906"/>
      <c r="I152" s="131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5"/>
      <c r="B153" s="1315"/>
      <c r="C153" s="1315"/>
      <c r="D153" s="131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5"/>
      <c r="B154" s="1315"/>
      <c r="C154" s="131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5"/>
      <c r="B155" s="131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8">
      <c r="A161" s="1315">
        <v>1</v>
      </c>
      <c r="B161" s="849"/>
      <c r="C161" s="849"/>
      <c r="D161" s="849"/>
      <c r="E161" s="850"/>
      <c r="F161" s="851"/>
      <c r="G161" s="851"/>
      <c r="H161" s="851"/>
      <c r="I161" s="852"/>
      <c r="J161" s="847"/>
      <c r="K161" s="854"/>
      <c r="L161" s="562">
        <f>mergeValue(A161)</f>
        <v>1</v>
      </c>
      <c r="M161" s="610" t="s">
        <v>19</v>
      </c>
      <c r="N161" s="549"/>
      <c r="O161" s="1384"/>
      <c r="P161" s="1385"/>
      <c r="Q161" s="1385"/>
      <c r="R161" s="1385"/>
      <c r="S161" s="1385"/>
      <c r="T161" s="1385"/>
      <c r="U161" s="1385"/>
      <c r="V161" s="1386"/>
      <c r="W161" s="1130" t="s">
        <v>719</v>
      </c>
      <c r="X161" s="554"/>
      <c r="Y161" s="554"/>
      <c r="Z161" s="554"/>
      <c r="AA161" s="554"/>
      <c r="AB161" s="554"/>
      <c r="AC161" s="554"/>
      <c r="AD161" s="554"/>
      <c r="AE161" s="554"/>
      <c r="AF161" s="554"/>
      <c r="AG161" s="554"/>
    </row>
    <row r="162" spans="1:33" s="493" customFormat="1" ht="34.200000000000003">
      <c r="A162" s="1315"/>
      <c r="B162" s="1315">
        <v>1</v>
      </c>
      <c r="C162" s="849"/>
      <c r="D162" s="849"/>
      <c r="E162" s="851"/>
      <c r="F162" s="851"/>
      <c r="G162" s="851"/>
      <c r="H162" s="851"/>
      <c r="I162" s="846"/>
      <c r="J162" s="845"/>
      <c r="K162" s="848"/>
      <c r="L162" s="562" t="str">
        <f>mergeValue(A162) &amp;"."&amp; mergeValue(B162)</f>
        <v>1.1</v>
      </c>
      <c r="M162" s="516" t="s">
        <v>15</v>
      </c>
      <c r="N162" s="549"/>
      <c r="O162" s="1384"/>
      <c r="P162" s="1385"/>
      <c r="Q162" s="1385"/>
      <c r="R162" s="1385"/>
      <c r="S162" s="1385"/>
      <c r="T162" s="1385"/>
      <c r="U162" s="1385"/>
      <c r="V162" s="1386"/>
      <c r="W162" s="1130" t="s">
        <v>460</v>
      </c>
      <c r="X162" s="554"/>
      <c r="Y162" s="554"/>
      <c r="Z162" s="554"/>
      <c r="AA162" s="554"/>
      <c r="AB162" s="554"/>
      <c r="AC162" s="554"/>
      <c r="AD162" s="554"/>
      <c r="AE162" s="554"/>
      <c r="AF162" s="554"/>
      <c r="AG162" s="554"/>
    </row>
    <row r="163" spans="1:33" s="493" customFormat="1" ht="22.8">
      <c r="A163" s="1315"/>
      <c r="B163" s="1315"/>
      <c r="C163" s="1315">
        <v>1</v>
      </c>
      <c r="D163" s="849"/>
      <c r="E163" s="851"/>
      <c r="F163" s="851"/>
      <c r="G163" s="851"/>
      <c r="H163" s="851"/>
      <c r="I163" s="853"/>
      <c r="J163" s="845"/>
      <c r="K163" s="848"/>
      <c r="L163" s="562" t="str">
        <f>mergeValue(A163) &amp;"."&amp; mergeValue(B163)&amp;"."&amp; mergeValue(C163)</f>
        <v>1.1.1</v>
      </c>
      <c r="M163" s="517" t="s">
        <v>7</v>
      </c>
      <c r="N163" s="549"/>
      <c r="O163" s="1384"/>
      <c r="P163" s="1385"/>
      <c r="Q163" s="1385"/>
      <c r="R163" s="1385"/>
      <c r="S163" s="1385"/>
      <c r="T163" s="1385"/>
      <c r="U163" s="1385"/>
      <c r="V163" s="1386"/>
      <c r="W163" s="1130" t="s">
        <v>601</v>
      </c>
      <c r="X163" s="554"/>
      <c r="Y163" s="554"/>
      <c r="Z163" s="554"/>
      <c r="AA163" s="554"/>
      <c r="AB163" s="554"/>
      <c r="AC163" s="554"/>
      <c r="AD163" s="554"/>
      <c r="AE163" s="554"/>
      <c r="AF163" s="554"/>
      <c r="AG163" s="554"/>
    </row>
    <row r="164" spans="1:33" s="493" customFormat="1" ht="22.8">
      <c r="A164" s="1315"/>
      <c r="B164" s="1315"/>
      <c r="C164" s="1315"/>
      <c r="D164" s="1315">
        <v>1</v>
      </c>
      <c r="E164" s="851"/>
      <c r="F164" s="851"/>
      <c r="G164" s="851"/>
      <c r="H164" s="851"/>
      <c r="I164" s="853"/>
      <c r="J164" s="845"/>
      <c r="K164" s="848"/>
      <c r="L164" s="562" t="str">
        <f>mergeValue(A164) &amp;"."&amp; mergeValue(B164)&amp;"."&amp; mergeValue(C164)&amp;"."&amp; mergeValue(D164)</f>
        <v>1.1.1.1</v>
      </c>
      <c r="M164" s="518" t="s">
        <v>21</v>
      </c>
      <c r="N164" s="549"/>
      <c r="O164" s="1384"/>
      <c r="P164" s="1385"/>
      <c r="Q164" s="1385"/>
      <c r="R164" s="1385"/>
      <c r="S164" s="1385"/>
      <c r="T164" s="1385"/>
      <c r="U164" s="1385"/>
      <c r="V164" s="1386"/>
      <c r="W164" s="1130" t="s">
        <v>602</v>
      </c>
      <c r="X164" s="554"/>
      <c r="Y164" s="554"/>
      <c r="Z164" s="554"/>
      <c r="AA164" s="554"/>
      <c r="AB164" s="554"/>
      <c r="AC164" s="554"/>
      <c r="AD164" s="554"/>
      <c r="AE164" s="554"/>
      <c r="AF164" s="554"/>
      <c r="AG164" s="554"/>
    </row>
    <row r="165" spans="1:33" s="493" customFormat="1" ht="79.8">
      <c r="A165" s="1315"/>
      <c r="B165" s="1315"/>
      <c r="C165" s="1315"/>
      <c r="D165" s="1315"/>
      <c r="E165" s="1315">
        <v>1</v>
      </c>
      <c r="F165" s="851"/>
      <c r="G165" s="851"/>
      <c r="H165" s="849">
        <v>1</v>
      </c>
      <c r="I165" s="1315">
        <v>1</v>
      </c>
      <c r="J165" s="851"/>
      <c r="K165" s="856"/>
      <c r="L165" s="562" t="str">
        <f>mergeValue(A165) &amp;"."&amp; mergeValue(B165)&amp;"."&amp; mergeValue(C165)&amp;"."&amp; mergeValue(D165)&amp;"."&amp; mergeValue(E165)</f>
        <v>1.1.1.1.1</v>
      </c>
      <c r="M165" s="524" t="s">
        <v>8</v>
      </c>
      <c r="N165" s="550"/>
      <c r="O165" s="1318"/>
      <c r="P165" s="1319"/>
      <c r="Q165" s="1319"/>
      <c r="R165" s="1319"/>
      <c r="S165" s="1319"/>
      <c r="T165" s="1319"/>
      <c r="U165" s="1319"/>
      <c r="V165" s="1320"/>
      <c r="W165" s="1130" t="s">
        <v>720</v>
      </c>
      <c r="X165" s="554"/>
      <c r="Y165" s="554"/>
      <c r="Z165" s="554"/>
      <c r="AA165" s="554"/>
      <c r="AB165" s="554"/>
      <c r="AC165" s="554"/>
      <c r="AD165" s="554"/>
      <c r="AE165" s="554"/>
      <c r="AF165" s="554"/>
      <c r="AG165" s="554"/>
    </row>
    <row r="166" spans="1:33" s="493" customFormat="1" ht="45.6">
      <c r="A166" s="1315"/>
      <c r="B166" s="1315"/>
      <c r="C166" s="1315"/>
      <c r="D166" s="1315"/>
      <c r="E166" s="1315"/>
      <c r="F166" s="1315">
        <v>1</v>
      </c>
      <c r="G166" s="849"/>
      <c r="H166" s="849"/>
      <c r="I166" s="1315"/>
      <c r="J166" s="1315">
        <v>1</v>
      </c>
      <c r="K166" s="857"/>
      <c r="L166" s="562" t="str">
        <f>mergeValue(A166) &amp;"."&amp; mergeValue(B166)&amp;"."&amp; mergeValue(C166)&amp;"."&amp; mergeValue(D166)&amp;"."&amp; mergeValue(E166)&amp;"."&amp; mergeValue(F166)</f>
        <v>1.1.1.1.1.1</v>
      </c>
      <c r="M166" s="525" t="s">
        <v>9</v>
      </c>
      <c r="N166" s="550"/>
      <c r="O166" s="1318"/>
      <c r="P166" s="1319"/>
      <c r="Q166" s="1319"/>
      <c r="R166" s="1319"/>
      <c r="S166" s="1319"/>
      <c r="T166" s="1319"/>
      <c r="U166" s="1319"/>
      <c r="V166" s="1320"/>
      <c r="W166" s="1130"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315"/>
      <c r="B167" s="1315"/>
      <c r="C167" s="1315"/>
      <c r="D167" s="1315"/>
      <c r="E167" s="1315"/>
      <c r="F167" s="1315"/>
      <c r="G167" s="849">
        <v>1</v>
      </c>
      <c r="H167" s="849"/>
      <c r="I167" s="1315"/>
      <c r="J167" s="1315"/>
      <c r="K167" s="857">
        <v>1</v>
      </c>
      <c r="L167" s="562" t="str">
        <f>mergeValue(A167) &amp;"."&amp; mergeValue(B167)&amp;"."&amp; mergeValue(C167)&amp;"."&amp; mergeValue(D167)&amp;"."&amp; mergeValue(E167)&amp;"."&amp; mergeValue(F167)&amp;"."&amp; mergeValue(G167)</f>
        <v>1.1.1.1.1.1.1</v>
      </c>
      <c r="M167" s="1016"/>
      <c r="N167" s="555"/>
      <c r="O167" s="1025"/>
      <c r="P167" s="532"/>
      <c r="Q167" s="532"/>
      <c r="R167" s="1321"/>
      <c r="S167" s="1311" t="s">
        <v>83</v>
      </c>
      <c r="T167" s="1321"/>
      <c r="U167" s="1311" t="s">
        <v>83</v>
      </c>
      <c r="V167" s="547"/>
      <c r="W167" s="1285"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315"/>
      <c r="B168" s="1315"/>
      <c r="C168" s="1315"/>
      <c r="D168" s="1315"/>
      <c r="E168" s="1315"/>
      <c r="F168" s="1315"/>
      <c r="G168" s="849"/>
      <c r="H168" s="849"/>
      <c r="I168" s="1315"/>
      <c r="J168" s="1315"/>
      <c r="K168" s="857"/>
      <c r="L168" s="569"/>
      <c r="M168" s="615"/>
      <c r="N168" s="555"/>
      <c r="O168" s="553"/>
      <c r="P168" s="532"/>
      <c r="Q168" s="553" t="str">
        <f>R167 &amp; "-" &amp; T167</f>
        <v>-</v>
      </c>
      <c r="R168" s="1310"/>
      <c r="S168" s="1311"/>
      <c r="T168" s="1310"/>
      <c r="U168" s="1311"/>
      <c r="V168" s="547"/>
      <c r="W168" s="1286"/>
      <c r="X168" s="554"/>
      <c r="Y168" s="554"/>
      <c r="Z168" s="554"/>
      <c r="AA168" s="554"/>
      <c r="AB168" s="554"/>
      <c r="AC168" s="554"/>
      <c r="AD168" s="554"/>
      <c r="AE168" s="554"/>
      <c r="AF168" s="554"/>
      <c r="AG168" s="554"/>
    </row>
    <row r="169" spans="1:33" s="492" customFormat="1" ht="15" customHeight="1">
      <c r="A169" s="1315"/>
      <c r="B169" s="1315"/>
      <c r="C169" s="1315"/>
      <c r="D169" s="1315"/>
      <c r="E169" s="1315"/>
      <c r="F169" s="1315"/>
      <c r="G169" s="851"/>
      <c r="H169" s="849"/>
      <c r="I169" s="1315"/>
      <c r="J169" s="1315"/>
      <c r="K169" s="856"/>
      <c r="L169" s="508"/>
      <c r="M169" s="527" t="s">
        <v>24</v>
      </c>
      <c r="N169" s="521"/>
      <c r="O169" s="515"/>
      <c r="P169" s="515"/>
      <c r="Q169" s="515"/>
      <c r="R169" s="542"/>
      <c r="S169" s="534"/>
      <c r="T169" s="533"/>
      <c r="U169" s="521"/>
      <c r="V169" s="530"/>
      <c r="W169" s="1287"/>
      <c r="X169" s="556"/>
      <c r="Y169" s="556"/>
      <c r="Z169" s="556"/>
      <c r="AA169" s="556"/>
      <c r="AB169" s="556"/>
      <c r="AC169" s="556"/>
      <c r="AD169" s="556"/>
      <c r="AE169" s="556"/>
      <c r="AF169" s="556"/>
      <c r="AG169" s="556"/>
    </row>
    <row r="170" spans="1:33" s="492" customFormat="1" ht="15" customHeight="1">
      <c r="A170" s="1315"/>
      <c r="B170" s="1315"/>
      <c r="C170" s="1315"/>
      <c r="D170" s="1315"/>
      <c r="E170" s="1315"/>
      <c r="F170" s="851"/>
      <c r="G170" s="851"/>
      <c r="H170" s="849"/>
      <c r="I170" s="131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5"/>
      <c r="B171" s="1315"/>
      <c r="C171" s="1315"/>
      <c r="D171" s="131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5"/>
      <c r="B172" s="1315"/>
      <c r="C172" s="131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5"/>
      <c r="B173" s="131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8">
      <c r="A179" s="1315">
        <v>1</v>
      </c>
      <c r="B179" s="928"/>
      <c r="C179" s="928"/>
      <c r="D179" s="928"/>
      <c r="E179" s="928"/>
      <c r="F179" s="928"/>
      <c r="G179" s="929"/>
      <c r="H179" s="929"/>
      <c r="I179" s="931"/>
      <c r="J179" s="923"/>
      <c r="K179" s="923"/>
      <c r="L179" s="688">
        <f>mergeValue(A179)</f>
        <v>1</v>
      </c>
      <c r="M179" s="610" t="s">
        <v>19</v>
      </c>
      <c r="N179" s="681"/>
      <c r="O179" s="1384"/>
      <c r="P179" s="1385"/>
      <c r="Q179" s="1385"/>
      <c r="R179" s="1385"/>
      <c r="S179" s="1385"/>
      <c r="T179" s="1385"/>
      <c r="U179" s="1385"/>
      <c r="V179" s="1385"/>
      <c r="W179" s="1386"/>
      <c r="X179" s="1098" t="s">
        <v>719</v>
      </c>
      <c r="Y179" s="683"/>
      <c r="Z179" s="683"/>
      <c r="AA179" s="683"/>
      <c r="AB179" s="683"/>
      <c r="AC179" s="683"/>
      <c r="AD179" s="683"/>
      <c r="AE179" s="683"/>
      <c r="AF179" s="683"/>
      <c r="AG179" s="683"/>
    </row>
    <row r="180" spans="1:47" s="651" customFormat="1" ht="34.200000000000003">
      <c r="A180" s="1315"/>
      <c r="B180" s="1315">
        <v>1</v>
      </c>
      <c r="C180" s="928"/>
      <c r="D180" s="928"/>
      <c r="E180" s="928"/>
      <c r="F180" s="928"/>
      <c r="G180" s="933"/>
      <c r="H180" s="930"/>
      <c r="I180" s="935"/>
      <c r="J180" s="920"/>
      <c r="K180" s="919"/>
      <c r="L180" s="688" t="str">
        <f>mergeValue(A180) &amp;"."&amp; mergeValue(B180)</f>
        <v>1.1</v>
      </c>
      <c r="M180" s="658" t="s">
        <v>15</v>
      </c>
      <c r="N180" s="681"/>
      <c r="O180" s="1384"/>
      <c r="P180" s="1385"/>
      <c r="Q180" s="1385"/>
      <c r="R180" s="1385"/>
      <c r="S180" s="1385"/>
      <c r="T180" s="1385"/>
      <c r="U180" s="1385"/>
      <c r="V180" s="1385"/>
      <c r="W180" s="1386"/>
      <c r="X180" s="1098" t="s">
        <v>460</v>
      </c>
      <c r="Y180" s="683"/>
      <c r="Z180" s="683"/>
      <c r="AA180" s="683"/>
      <c r="AB180" s="683"/>
      <c r="AC180" s="683"/>
      <c r="AD180" s="683"/>
      <c r="AE180" s="683"/>
      <c r="AF180" s="683"/>
      <c r="AG180" s="683"/>
    </row>
    <row r="181" spans="1:47" s="651" customFormat="1" ht="22.8">
      <c r="A181" s="1315"/>
      <c r="B181" s="1315"/>
      <c r="C181" s="1315">
        <v>1</v>
      </c>
      <c r="D181" s="928"/>
      <c r="E181" s="928"/>
      <c r="F181" s="928"/>
      <c r="G181" s="933"/>
      <c r="H181" s="930"/>
      <c r="I181" s="936"/>
      <c r="J181" s="920"/>
      <c r="K181" s="919"/>
      <c r="L181" s="688" t="str">
        <f>mergeValue(A181) &amp;"."&amp; mergeValue(B181)&amp;"."&amp; mergeValue(C181)</f>
        <v>1.1.1</v>
      </c>
      <c r="M181" s="659" t="s">
        <v>7</v>
      </c>
      <c r="N181" s="681"/>
      <c r="O181" s="1384"/>
      <c r="P181" s="1385"/>
      <c r="Q181" s="1385"/>
      <c r="R181" s="1385"/>
      <c r="S181" s="1385"/>
      <c r="T181" s="1385"/>
      <c r="U181" s="1385"/>
      <c r="V181" s="1385"/>
      <c r="W181" s="1386"/>
      <c r="X181" s="1098" t="s">
        <v>601</v>
      </c>
      <c r="Y181" s="683"/>
      <c r="Z181" s="683"/>
      <c r="AA181" s="683"/>
      <c r="AB181" s="683"/>
      <c r="AC181" s="683"/>
      <c r="AD181" s="683"/>
      <c r="AE181" s="683"/>
      <c r="AF181" s="683"/>
      <c r="AG181" s="683"/>
    </row>
    <row r="182" spans="1:47" s="651" customFormat="1" ht="22.8">
      <c r="A182" s="1315"/>
      <c r="B182" s="1315"/>
      <c r="C182" s="1315"/>
      <c r="D182" s="1315">
        <v>1</v>
      </c>
      <c r="E182" s="928"/>
      <c r="F182" s="928"/>
      <c r="G182" s="933"/>
      <c r="H182" s="930"/>
      <c r="I182" s="936"/>
      <c r="J182" s="934"/>
      <c r="K182" s="919"/>
      <c r="L182" s="688" t="str">
        <f>mergeValue(A182) &amp;"."&amp; mergeValue(B182)&amp;"."&amp; mergeValue(C182)&amp;"."&amp; mergeValue(D182)</f>
        <v>1.1.1.1</v>
      </c>
      <c r="M182" s="660" t="s">
        <v>21</v>
      </c>
      <c r="N182" s="681"/>
      <c r="O182" s="1384"/>
      <c r="P182" s="1385"/>
      <c r="Q182" s="1385"/>
      <c r="R182" s="1385"/>
      <c r="S182" s="1385"/>
      <c r="T182" s="1385"/>
      <c r="U182" s="1385"/>
      <c r="V182" s="1385"/>
      <c r="W182" s="1386"/>
      <c r="X182" s="968" t="s">
        <v>624</v>
      </c>
      <c r="Y182" s="683"/>
      <c r="Z182" s="683"/>
      <c r="AA182" s="683"/>
      <c r="AB182" s="683"/>
      <c r="AC182" s="683"/>
      <c r="AD182" s="683"/>
      <c r="AE182" s="683"/>
      <c r="AF182" s="683"/>
      <c r="AG182" s="683"/>
    </row>
    <row r="183" spans="1:47" s="651" customFormat="1" ht="56.25" customHeight="1">
      <c r="A183" s="1315"/>
      <c r="B183" s="1315"/>
      <c r="C183" s="1315"/>
      <c r="D183" s="131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5" t="s">
        <v>749</v>
      </c>
      <c r="Y183" s="683" t="str">
        <f>strCheckDateTwo(N183:W183)</f>
        <v/>
      </c>
      <c r="Z183" s="683"/>
      <c r="AA183" s="683"/>
      <c r="AB183" s="683"/>
      <c r="AC183" s="683"/>
      <c r="AD183" s="683"/>
      <c r="AE183" s="683"/>
      <c r="AF183" s="683"/>
      <c r="AG183" s="683"/>
    </row>
    <row r="184" spans="1:47" s="651" customFormat="1" ht="14.25" hidden="1" customHeight="1">
      <c r="A184" s="1315"/>
      <c r="B184" s="1315"/>
      <c r="C184" s="1315"/>
      <c r="D184" s="131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6"/>
      <c r="Y184" s="683"/>
      <c r="Z184" s="683"/>
      <c r="AA184" s="683"/>
      <c r="AB184" s="683"/>
      <c r="AC184" s="683"/>
      <c r="AD184" s="683"/>
      <c r="AE184" s="683"/>
      <c r="AF184" s="683"/>
      <c r="AG184" s="683"/>
    </row>
    <row r="185" spans="1:47" s="651" customFormat="1" ht="15" customHeight="1">
      <c r="A185" s="1315"/>
      <c r="B185" s="1315"/>
      <c r="C185" s="1315"/>
      <c r="D185" s="1315"/>
      <c r="E185" s="928"/>
      <c r="F185" s="928"/>
      <c r="G185" s="933"/>
      <c r="H185" s="930"/>
      <c r="I185" s="936"/>
      <c r="J185" s="934"/>
      <c r="K185" s="924"/>
      <c r="L185" s="654"/>
      <c r="M185" s="663" t="s">
        <v>5</v>
      </c>
      <c r="N185" s="661"/>
      <c r="O185" s="657"/>
      <c r="P185" s="657"/>
      <c r="Q185" s="657"/>
      <c r="R185" s="657"/>
      <c r="S185" s="673"/>
      <c r="T185" s="669"/>
      <c r="U185" s="668"/>
      <c r="V185" s="661"/>
      <c r="W185" s="661"/>
      <c r="X185" s="1287"/>
      <c r="Y185" s="683"/>
      <c r="Z185" s="683"/>
      <c r="AA185" s="683"/>
      <c r="AB185" s="683"/>
      <c r="AC185" s="683"/>
      <c r="AD185" s="683"/>
      <c r="AE185" s="683"/>
      <c r="AF185" s="683"/>
      <c r="AG185" s="683"/>
    </row>
    <row r="186" spans="1:47" s="650" customFormat="1" ht="15" customHeight="1">
      <c r="A186" s="1315"/>
      <c r="B186" s="1315"/>
      <c r="C186" s="131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5"/>
      <c r="B187" s="131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8">
      <c r="A193" s="1315">
        <v>1</v>
      </c>
      <c r="B193" s="963"/>
      <c r="C193" s="963"/>
      <c r="D193" s="963"/>
      <c r="E193" s="963"/>
      <c r="F193" s="956"/>
      <c r="G193" s="962"/>
      <c r="H193" s="962"/>
      <c r="I193" s="944"/>
      <c r="J193" s="943"/>
      <c r="K193" s="943"/>
      <c r="L193" s="688">
        <f>mergeValue(A193)</f>
        <v>1</v>
      </c>
      <c r="M193" s="610" t="s">
        <v>19</v>
      </c>
      <c r="N193" s="1422"/>
      <c r="O193" s="1423"/>
      <c r="P193" s="1423"/>
      <c r="Q193" s="1423"/>
      <c r="R193" s="1423"/>
      <c r="S193" s="1423"/>
      <c r="T193" s="1423"/>
      <c r="U193" s="1423"/>
      <c r="V193" s="1423"/>
      <c r="W193" s="1423"/>
      <c r="X193" s="1423"/>
      <c r="Y193" s="1423"/>
      <c r="Z193" s="1423"/>
      <c r="AA193" s="1423"/>
      <c r="AB193" s="1423"/>
      <c r="AC193" s="1423"/>
      <c r="AD193" s="1423"/>
      <c r="AE193" s="1423"/>
      <c r="AF193" s="1424"/>
      <c r="AG193" s="1098" t="s">
        <v>719</v>
      </c>
      <c r="AH193" s="683"/>
      <c r="AI193" s="683"/>
      <c r="AJ193" s="683"/>
      <c r="AK193" s="683"/>
      <c r="AL193" s="683"/>
      <c r="AM193" s="683"/>
      <c r="AN193" s="683"/>
      <c r="AO193" s="683"/>
      <c r="AP193" s="683"/>
      <c r="AQ193" s="683"/>
      <c r="AR193" s="683"/>
    </row>
    <row r="194" spans="1:46" s="651" customFormat="1" ht="34.200000000000003">
      <c r="A194" s="1315"/>
      <c r="B194" s="1315">
        <v>1</v>
      </c>
      <c r="C194" s="963"/>
      <c r="D194" s="963"/>
      <c r="E194" s="963"/>
      <c r="F194" s="956"/>
      <c r="G194" s="965"/>
      <c r="H194" s="966"/>
      <c r="I194" s="945"/>
      <c r="J194" s="940"/>
      <c r="K194" s="938"/>
      <c r="L194" s="688" t="str">
        <f>mergeValue(A194) &amp;"."&amp; mergeValue(B194)</f>
        <v>1.1</v>
      </c>
      <c r="M194" s="658" t="s">
        <v>15</v>
      </c>
      <c r="N194" s="1394"/>
      <c r="O194" s="1395"/>
      <c r="P194" s="1395"/>
      <c r="Q194" s="1395"/>
      <c r="R194" s="1395"/>
      <c r="S194" s="1395"/>
      <c r="T194" s="1395"/>
      <c r="U194" s="1395"/>
      <c r="V194" s="1395"/>
      <c r="W194" s="1395"/>
      <c r="X194" s="1395"/>
      <c r="Y194" s="1395"/>
      <c r="Z194" s="1395"/>
      <c r="AA194" s="1395"/>
      <c r="AB194" s="1395"/>
      <c r="AC194" s="1395"/>
      <c r="AD194" s="1395"/>
      <c r="AE194" s="1395"/>
      <c r="AF194" s="1396"/>
      <c r="AG194" s="1098" t="s">
        <v>460</v>
      </c>
      <c r="AH194" s="683"/>
      <c r="AI194" s="683"/>
      <c r="AJ194" s="683"/>
      <c r="AK194" s="683"/>
      <c r="AL194" s="683"/>
      <c r="AM194" s="683"/>
      <c r="AN194" s="683"/>
      <c r="AO194" s="683"/>
      <c r="AP194" s="683"/>
      <c r="AQ194" s="683"/>
      <c r="AR194" s="683"/>
    </row>
    <row r="195" spans="1:46" s="651" customFormat="1" ht="22.8">
      <c r="A195" s="1315"/>
      <c r="B195" s="1315"/>
      <c r="C195" s="1315">
        <v>1</v>
      </c>
      <c r="D195" s="963"/>
      <c r="E195" s="963"/>
      <c r="F195" s="956"/>
      <c r="G195" s="965"/>
      <c r="H195" s="966"/>
      <c r="I195" s="945"/>
      <c r="J195" s="940"/>
      <c r="K195" s="938"/>
      <c r="L195" s="688" t="str">
        <f>mergeValue(A195) &amp;"."&amp; mergeValue(B195)&amp;"."&amp; mergeValue(C195)</f>
        <v>1.1.1</v>
      </c>
      <c r="M195" s="659" t="s">
        <v>7</v>
      </c>
      <c r="N195" s="1394"/>
      <c r="O195" s="1395"/>
      <c r="P195" s="1395"/>
      <c r="Q195" s="1395"/>
      <c r="R195" s="1395"/>
      <c r="S195" s="1395"/>
      <c r="T195" s="1395"/>
      <c r="U195" s="1395"/>
      <c r="V195" s="1395"/>
      <c r="W195" s="1395"/>
      <c r="X195" s="1395"/>
      <c r="Y195" s="1395"/>
      <c r="Z195" s="1395"/>
      <c r="AA195" s="1395"/>
      <c r="AB195" s="1395"/>
      <c r="AC195" s="1395"/>
      <c r="AD195" s="1395"/>
      <c r="AE195" s="1395"/>
      <c r="AF195" s="1396"/>
      <c r="AG195" s="1098" t="s">
        <v>601</v>
      </c>
      <c r="AH195" s="683"/>
      <c r="AI195" s="683"/>
      <c r="AJ195" s="683"/>
      <c r="AK195" s="683"/>
      <c r="AL195" s="683"/>
      <c r="AM195" s="683"/>
      <c r="AN195" s="683"/>
      <c r="AO195" s="683"/>
      <c r="AP195" s="683"/>
      <c r="AQ195" s="683"/>
      <c r="AR195" s="683"/>
    </row>
    <row r="196" spans="1:46" s="651" customFormat="1" ht="15" customHeight="1">
      <c r="A196" s="1315"/>
      <c r="B196" s="1315"/>
      <c r="C196" s="1315"/>
      <c r="D196" s="1315">
        <v>1</v>
      </c>
      <c r="E196" s="963"/>
      <c r="F196" s="956"/>
      <c r="G196" s="965"/>
      <c r="H196" s="966"/>
      <c r="I196" s="945"/>
      <c r="J196" s="940"/>
      <c r="K196" s="938"/>
      <c r="L196" s="688" t="str">
        <f>mergeValue(A196) &amp;"."&amp; mergeValue(B196)&amp;"."&amp; mergeValue(C196)&amp;"."&amp; mergeValue(D196)</f>
        <v>1.1.1.1</v>
      </c>
      <c r="M196" s="660" t="s">
        <v>21</v>
      </c>
      <c r="N196" s="1394"/>
      <c r="O196" s="1395"/>
      <c r="P196" s="1395"/>
      <c r="Q196" s="1395"/>
      <c r="R196" s="1395"/>
      <c r="S196" s="1395"/>
      <c r="T196" s="1395"/>
      <c r="U196" s="1395"/>
      <c r="V196" s="1395"/>
      <c r="W196" s="1395"/>
      <c r="X196" s="1395"/>
      <c r="Y196" s="1395"/>
      <c r="Z196" s="1395"/>
      <c r="AA196" s="1395"/>
      <c r="AB196" s="1395"/>
      <c r="AC196" s="1395"/>
      <c r="AD196" s="1395"/>
      <c r="AE196" s="1395"/>
      <c r="AF196" s="1396"/>
      <c r="AG196" s="1098" t="s">
        <v>624</v>
      </c>
      <c r="AH196" s="683"/>
      <c r="AI196" s="683"/>
      <c r="AJ196" s="683"/>
      <c r="AK196" s="683"/>
      <c r="AL196" s="683"/>
      <c r="AM196" s="683"/>
      <c r="AN196" s="683"/>
      <c r="AO196" s="683"/>
      <c r="AP196" s="683"/>
      <c r="AQ196" s="683"/>
      <c r="AR196" s="683"/>
    </row>
    <row r="197" spans="1:46" s="651" customFormat="1" ht="17.100000000000001" customHeight="1">
      <c r="A197" s="1315"/>
      <c r="B197" s="1315"/>
      <c r="C197" s="1315"/>
      <c r="D197" s="1315"/>
      <c r="E197" s="1315">
        <v>1</v>
      </c>
      <c r="F197" s="956"/>
      <c r="G197" s="965"/>
      <c r="H197" s="966"/>
      <c r="I197" s="967"/>
      <c r="J197" s="957"/>
      <c r="K197" s="1230"/>
      <c r="L197" s="1351" t="str">
        <f>mergeValue(A197) &amp;"."&amp; mergeValue(B197)&amp;"."&amp; mergeValue(C197)&amp;"."&amp; mergeValue(D197)&amp;"."&amp; mergeValue(E197)</f>
        <v>1.1.1.1.1</v>
      </c>
      <c r="M197" s="1352"/>
      <c r="N197" s="1311" t="s">
        <v>83</v>
      </c>
      <c r="O197" s="1346"/>
      <c r="P197" s="1342">
        <v>1</v>
      </c>
      <c r="Q197" s="1399"/>
      <c r="R197" s="1311" t="s">
        <v>83</v>
      </c>
      <c r="S197" s="1346"/>
      <c r="T197" s="1342">
        <v>1</v>
      </c>
      <c r="U197" s="1399"/>
      <c r="V197" s="1311" t="s">
        <v>83</v>
      </c>
      <c r="W197" s="666"/>
      <c r="X197" s="655">
        <v>1</v>
      </c>
      <c r="Y197" s="1042"/>
      <c r="Z197" s="638"/>
      <c r="AA197" s="638"/>
      <c r="AB197" s="1321"/>
      <c r="AC197" s="1311" t="s">
        <v>83</v>
      </c>
      <c r="AD197" s="1321"/>
      <c r="AE197" s="1311" t="s">
        <v>83</v>
      </c>
      <c r="AF197" s="680"/>
      <c r="AG197" s="1339"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5"/>
      <c r="B198" s="1315"/>
      <c r="C198" s="1315"/>
      <c r="D198" s="1315"/>
      <c r="E198" s="1315"/>
      <c r="F198" s="956"/>
      <c r="G198" s="965"/>
      <c r="H198" s="966"/>
      <c r="I198" s="967"/>
      <c r="J198" s="957"/>
      <c r="K198" s="1230"/>
      <c r="L198" s="1351"/>
      <c r="M198" s="1352"/>
      <c r="N198" s="1311"/>
      <c r="O198" s="1346"/>
      <c r="P198" s="1342"/>
      <c r="Q198" s="1399"/>
      <c r="R198" s="1311"/>
      <c r="S198" s="1346"/>
      <c r="T198" s="1342"/>
      <c r="U198" s="1399"/>
      <c r="V198" s="1311"/>
      <c r="W198" s="689"/>
      <c r="X198" s="670"/>
      <c r="Y198" s="670"/>
      <c r="Z198" s="672"/>
      <c r="AA198" s="572" t="str">
        <f>AB197 &amp; "-" &amp; AD197</f>
        <v>-</v>
      </c>
      <c r="AB198" s="1310"/>
      <c r="AC198" s="1311"/>
      <c r="AD198" s="1310"/>
      <c r="AE198" s="1311"/>
      <c r="AF198" s="639"/>
      <c r="AG198" s="1340"/>
      <c r="AH198" s="683"/>
      <c r="AI198" s="686"/>
      <c r="AJ198" s="686"/>
      <c r="AK198" s="686"/>
      <c r="AL198" s="686"/>
      <c r="AM198" s="686"/>
      <c r="AN198" s="686"/>
      <c r="AO198" s="683"/>
      <c r="AP198" s="683"/>
      <c r="AQ198" s="683"/>
      <c r="AR198" s="683"/>
    </row>
    <row r="199" spans="1:46" s="651" customFormat="1" ht="17.100000000000001" customHeight="1">
      <c r="A199" s="1315"/>
      <c r="B199" s="1315"/>
      <c r="C199" s="1315"/>
      <c r="D199" s="1315"/>
      <c r="E199" s="1315"/>
      <c r="F199" s="956"/>
      <c r="G199" s="965"/>
      <c r="H199" s="966"/>
      <c r="I199" s="967"/>
      <c r="J199" s="957"/>
      <c r="K199" s="1230"/>
      <c r="L199" s="1351"/>
      <c r="M199" s="1352"/>
      <c r="N199" s="1311"/>
      <c r="O199" s="1346"/>
      <c r="P199" s="1342"/>
      <c r="Q199" s="1399"/>
      <c r="R199" s="1311"/>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315"/>
      <c r="B200" s="1315"/>
      <c r="C200" s="1315"/>
      <c r="D200" s="1315"/>
      <c r="E200" s="1315"/>
      <c r="F200" s="956"/>
      <c r="G200" s="965"/>
      <c r="H200" s="966"/>
      <c r="I200" s="967"/>
      <c r="J200" s="957"/>
      <c r="K200" s="1230"/>
      <c r="L200" s="1351"/>
      <c r="M200" s="1352"/>
      <c r="N200" s="1311"/>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315"/>
      <c r="B201" s="1315"/>
      <c r="C201" s="1315"/>
      <c r="D201" s="131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315"/>
      <c r="B202" s="1315"/>
      <c r="C202" s="131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5"/>
      <c r="B203" s="131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7"/>
      <c r="R207" s="150"/>
      <c r="S207" s="150"/>
      <c r="T207" s="150"/>
      <c r="U207" s="131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7"/>
      <c r="R208" s="150"/>
      <c r="S208" s="150"/>
      <c r="T208" s="150"/>
      <c r="U208" s="1317"/>
      <c r="V208" s="150"/>
      <c r="W208" s="150"/>
      <c r="X208" s="150"/>
      <c r="Y208" s="150"/>
      <c r="Z208" s="150"/>
      <c r="AA208" s="150"/>
      <c r="AB208" s="150"/>
      <c r="AC208" s="150"/>
    </row>
    <row r="209" spans="1:83" ht="15" customHeight="1">
      <c r="G209" s="149"/>
      <c r="H209" s="150"/>
      <c r="I209" s="150"/>
      <c r="J209" s="80"/>
      <c r="K209" s="150"/>
      <c r="L209" s="150"/>
      <c r="M209" s="150"/>
      <c r="N209" s="150"/>
      <c r="O209" s="150"/>
      <c r="Q209" s="131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3" t="s">
        <v>84</v>
      </c>
      <c r="O211" s="1346"/>
      <c r="P211" s="1342">
        <v>1</v>
      </c>
      <c r="Q211" s="1387"/>
      <c r="R211" s="1311" t="s">
        <v>83</v>
      </c>
      <c r="S211" s="1420"/>
      <c r="T211" s="1397">
        <v>1</v>
      </c>
      <c r="U211" s="1318"/>
      <c r="V211" s="131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3"/>
      <c r="O212" s="1346"/>
      <c r="P212" s="1342"/>
      <c r="Q212" s="1387"/>
      <c r="R212" s="1311"/>
      <c r="S212" s="1421"/>
      <c r="T212" s="1398"/>
      <c r="U212" s="1318"/>
      <c r="V212" s="1311"/>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3"/>
      <c r="O213" s="1346"/>
      <c r="P213" s="1342"/>
      <c r="Q213" s="1387"/>
      <c r="R213" s="1311"/>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8">
      <c r="A220" s="1315">
        <v>1</v>
      </c>
      <c r="B220" s="831"/>
      <c r="C220" s="831"/>
      <c r="D220" s="831"/>
      <c r="E220" s="832"/>
      <c r="F220" s="833"/>
      <c r="G220" s="833"/>
      <c r="H220" s="833"/>
      <c r="I220" s="834"/>
      <c r="J220" s="829"/>
      <c r="K220" s="836"/>
      <c r="L220" s="744">
        <f>mergeValue(A220)</f>
        <v>1</v>
      </c>
      <c r="M220" s="610" t="s">
        <v>19</v>
      </c>
      <c r="N220" s="615"/>
      <c r="O220" s="1390"/>
      <c r="P220" s="1391"/>
      <c r="Q220" s="1391"/>
      <c r="R220" s="1391"/>
      <c r="S220" s="1391"/>
      <c r="T220" s="1391"/>
      <c r="U220" s="1391"/>
      <c r="V220" s="1392"/>
      <c r="W220" s="1130"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34.200000000000003">
      <c r="A221" s="1315"/>
      <c r="B221" s="1315">
        <v>1</v>
      </c>
      <c r="C221" s="831"/>
      <c r="D221" s="831"/>
      <c r="E221" s="833"/>
      <c r="F221" s="833"/>
      <c r="G221" s="833"/>
      <c r="H221" s="833"/>
      <c r="I221" s="828"/>
      <c r="J221" s="827"/>
      <c r="K221" s="830"/>
      <c r="L221" s="744" t="str">
        <f>mergeValue(A221) &amp;"."&amp; mergeValue(B221)</f>
        <v>1.1</v>
      </c>
      <c r="M221" s="658" t="s">
        <v>15</v>
      </c>
      <c r="N221" s="615"/>
      <c r="O221" s="1390"/>
      <c r="P221" s="1391"/>
      <c r="Q221" s="1391"/>
      <c r="R221" s="1391"/>
      <c r="S221" s="1391"/>
      <c r="T221" s="1391"/>
      <c r="U221" s="1391"/>
      <c r="V221" s="1392"/>
      <c r="W221" s="1130"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8">
      <c r="A222" s="1315"/>
      <c r="B222" s="1315"/>
      <c r="C222" s="1315">
        <v>1</v>
      </c>
      <c r="D222" s="831"/>
      <c r="E222" s="833"/>
      <c r="F222" s="833"/>
      <c r="G222" s="833"/>
      <c r="H222" s="833"/>
      <c r="I222" s="835"/>
      <c r="J222" s="827"/>
      <c r="K222" s="830"/>
      <c r="L222" s="744" t="str">
        <f>mergeValue(A222) &amp;"."&amp; mergeValue(B222)&amp;"."&amp; mergeValue(C222)</f>
        <v>1.1.1</v>
      </c>
      <c r="M222" s="659" t="s">
        <v>7</v>
      </c>
      <c r="N222" s="615"/>
      <c r="O222" s="1390"/>
      <c r="P222" s="1391"/>
      <c r="Q222" s="1391"/>
      <c r="R222" s="1391"/>
      <c r="S222" s="1391"/>
      <c r="T222" s="1391"/>
      <c r="U222" s="1391"/>
      <c r="V222" s="1392"/>
      <c r="W222" s="1130"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8">
      <c r="A223" s="1315"/>
      <c r="B223" s="1315"/>
      <c r="C223" s="1315"/>
      <c r="D223" s="1315">
        <v>1</v>
      </c>
      <c r="E223" s="833"/>
      <c r="F223" s="833"/>
      <c r="G223" s="833"/>
      <c r="H223" s="833"/>
      <c r="I223" s="835"/>
      <c r="J223" s="827"/>
      <c r="K223" s="830"/>
      <c r="L223" s="744" t="str">
        <f>mergeValue(A223) &amp;"."&amp; mergeValue(B223)&amp;"."&amp; mergeValue(C223)&amp;"."&amp; mergeValue(D223)</f>
        <v>1.1.1.1</v>
      </c>
      <c r="M223" s="660" t="s">
        <v>21</v>
      </c>
      <c r="N223" s="615"/>
      <c r="O223" s="1390"/>
      <c r="P223" s="1391"/>
      <c r="Q223" s="1391"/>
      <c r="R223" s="1391"/>
      <c r="S223" s="1391"/>
      <c r="T223" s="1391"/>
      <c r="U223" s="1391"/>
      <c r="V223" s="1392"/>
      <c r="W223" s="1130"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9.8">
      <c r="A224" s="1315"/>
      <c r="B224" s="1315"/>
      <c r="C224" s="1315"/>
      <c r="D224" s="1315"/>
      <c r="E224" s="1315">
        <v>1</v>
      </c>
      <c r="F224" s="833"/>
      <c r="G224" s="833"/>
      <c r="H224" s="831">
        <v>1</v>
      </c>
      <c r="I224" s="1315">
        <v>1</v>
      </c>
      <c r="J224" s="833"/>
      <c r="K224" s="838"/>
      <c r="L224" s="744" t="str">
        <f>mergeValue(A224) &amp;"."&amp; mergeValue(B224)&amp;"."&amp; mergeValue(C224)&amp;"."&amp; mergeValue(D224)&amp;"."&amp; mergeValue(E224)</f>
        <v>1.1.1.1.1</v>
      </c>
      <c r="M224" s="524" t="s">
        <v>8</v>
      </c>
      <c r="N224" s="615"/>
      <c r="O224" s="1318"/>
      <c r="P224" s="1319"/>
      <c r="Q224" s="1319"/>
      <c r="R224" s="1319"/>
      <c r="S224" s="1319"/>
      <c r="T224" s="1319"/>
      <c r="U224" s="1319"/>
      <c r="V224" s="1320"/>
      <c r="W224" s="1130"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57" s="751" customFormat="1" ht="45.6">
      <c r="A225" s="1315"/>
      <c r="B225" s="1315"/>
      <c r="C225" s="1315"/>
      <c r="D225" s="1315"/>
      <c r="E225" s="1315"/>
      <c r="F225" s="1315">
        <v>1</v>
      </c>
      <c r="G225" s="831"/>
      <c r="H225" s="831"/>
      <c r="I225" s="1315"/>
      <c r="J225" s="1315">
        <v>1</v>
      </c>
      <c r="K225" s="839"/>
      <c r="L225" s="744" t="str">
        <f>mergeValue(A225) &amp;"."&amp; mergeValue(B225)&amp;"."&amp; mergeValue(C225)&amp;"."&amp; mergeValue(D225)&amp;"."&amp; mergeValue(E225)&amp;"."&amp; mergeValue(F225)</f>
        <v>1.1.1.1.1.1</v>
      </c>
      <c r="M225" s="525" t="s">
        <v>9</v>
      </c>
      <c r="N225" s="615"/>
      <c r="O225" s="1318"/>
      <c r="P225" s="1319"/>
      <c r="Q225" s="1319"/>
      <c r="R225" s="1319"/>
      <c r="S225" s="1319"/>
      <c r="T225" s="1319"/>
      <c r="U225" s="1319"/>
      <c r="V225" s="1320"/>
      <c r="W225" s="1130" t="s">
        <v>721</v>
      </c>
      <c r="X225" s="759"/>
      <c r="Y225" s="777"/>
      <c r="Z225" s="777" t="str">
        <f t="shared" si="3"/>
        <v>Группа потребителей</v>
      </c>
      <c r="AA225" s="777"/>
      <c r="AB225" s="777"/>
      <c r="AC225" s="777"/>
      <c r="AD225" s="759"/>
      <c r="AE225" s="759"/>
      <c r="AF225" s="759"/>
      <c r="AG225" s="759"/>
      <c r="AH225" s="759"/>
      <c r="AI225" s="759"/>
      <c r="AJ225" s="759"/>
    </row>
    <row r="226" spans="1:57" s="751" customFormat="1" ht="122.1" customHeight="1">
      <c r="A226" s="1315"/>
      <c r="B226" s="1315"/>
      <c r="C226" s="1315"/>
      <c r="D226" s="1315"/>
      <c r="E226" s="1315"/>
      <c r="F226" s="1315"/>
      <c r="G226" s="831">
        <v>1</v>
      </c>
      <c r="H226" s="831"/>
      <c r="I226" s="1315"/>
      <c r="J226" s="1315"/>
      <c r="K226" s="839">
        <v>1</v>
      </c>
      <c r="L226" s="744" t="str">
        <f>mergeValue(A226) &amp;"."&amp; mergeValue(B226)&amp;"."&amp; mergeValue(C226)&amp;"."&amp; mergeValue(D226)&amp;"."&amp; mergeValue(E226)&amp;"."&amp; mergeValue(F226)&amp;"."&amp; mergeValue(G226)</f>
        <v>1.1.1.1.1.1.1</v>
      </c>
      <c r="M226" s="1016"/>
      <c r="N226" s="615"/>
      <c r="O226" s="726"/>
      <c r="P226" s="726"/>
      <c r="Q226" s="726"/>
      <c r="R226" s="1310"/>
      <c r="S226" s="1311" t="s">
        <v>83</v>
      </c>
      <c r="T226" s="1310"/>
      <c r="U226" s="1311" t="s">
        <v>83</v>
      </c>
      <c r="V226" s="726"/>
      <c r="W226" s="1285" t="s">
        <v>722</v>
      </c>
      <c r="X226" s="759" t="str">
        <f>strCheckDate(O227:V227)</f>
        <v/>
      </c>
      <c r="Y226" s="777"/>
      <c r="Z226" s="777" t="str">
        <f t="shared" si="3"/>
        <v/>
      </c>
      <c r="AA226" s="777"/>
      <c r="AB226" s="777"/>
      <c r="AC226" s="777"/>
      <c r="AD226" s="759"/>
      <c r="AE226" s="759"/>
      <c r="AF226" s="759"/>
      <c r="AG226" s="759"/>
      <c r="AH226" s="759"/>
      <c r="AI226" s="759"/>
      <c r="AJ226" s="759"/>
    </row>
    <row r="227" spans="1:57" s="751" customFormat="1" ht="14.25" hidden="1" customHeight="1">
      <c r="A227" s="1315"/>
      <c r="B227" s="1315"/>
      <c r="C227" s="1315"/>
      <c r="D227" s="1315"/>
      <c r="E227" s="1315"/>
      <c r="F227" s="1315"/>
      <c r="G227" s="831"/>
      <c r="H227" s="831"/>
      <c r="I227" s="1315"/>
      <c r="J227" s="1315"/>
      <c r="K227" s="839"/>
      <c r="L227" s="752"/>
      <c r="M227" s="615"/>
      <c r="N227" s="615"/>
      <c r="O227" s="726"/>
      <c r="P227" s="726"/>
      <c r="Q227" s="732" t="str">
        <f>R226 &amp; "-" &amp; T226</f>
        <v>-</v>
      </c>
      <c r="R227" s="1310"/>
      <c r="S227" s="1311"/>
      <c r="T227" s="1310"/>
      <c r="U227" s="1311"/>
      <c r="V227" s="726"/>
      <c r="W227" s="1286"/>
      <c r="X227" s="759"/>
      <c r="Y227" s="777"/>
      <c r="Z227" s="777" t="str">
        <f t="shared" si="3"/>
        <v/>
      </c>
      <c r="AA227" s="777"/>
      <c r="AB227" s="777"/>
      <c r="AC227" s="777"/>
      <c r="AD227" s="759"/>
      <c r="AE227" s="759"/>
      <c r="AF227" s="759"/>
      <c r="AG227" s="759"/>
      <c r="AH227" s="759"/>
      <c r="AI227" s="759"/>
      <c r="AJ227" s="759"/>
    </row>
    <row r="228" spans="1:57" s="751" customFormat="1" ht="15" customHeight="1">
      <c r="A228" s="1315"/>
      <c r="B228" s="1315"/>
      <c r="C228" s="1315"/>
      <c r="D228" s="1315"/>
      <c r="E228" s="1315"/>
      <c r="F228" s="1315"/>
      <c r="G228" s="833"/>
      <c r="H228" s="831"/>
      <c r="I228" s="1315"/>
      <c r="J228" s="1315"/>
      <c r="K228" s="838"/>
      <c r="L228" s="654"/>
      <c r="M228" s="527" t="s">
        <v>24</v>
      </c>
      <c r="N228" s="728"/>
      <c r="O228" s="728"/>
      <c r="P228" s="728"/>
      <c r="Q228" s="728"/>
      <c r="R228" s="728"/>
      <c r="S228" s="728"/>
      <c r="T228" s="728"/>
      <c r="U228" s="728"/>
      <c r="V228" s="725"/>
      <c r="W228" s="128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57" s="751" customFormat="1" ht="15" customHeight="1">
      <c r="A229" s="1315"/>
      <c r="B229" s="1315"/>
      <c r="C229" s="1315"/>
      <c r="D229" s="1315"/>
      <c r="E229" s="1315"/>
      <c r="F229" s="833"/>
      <c r="G229" s="833"/>
      <c r="H229" s="831"/>
      <c r="I229" s="131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57" s="751" customFormat="1" ht="15" customHeight="1">
      <c r="A230" s="1315"/>
      <c r="B230" s="1315"/>
      <c r="C230" s="1315"/>
      <c r="D230" s="131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57" s="751" customFormat="1" ht="15" customHeight="1">
      <c r="A231" s="1315"/>
      <c r="B231" s="1315"/>
      <c r="C231" s="131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57" s="751" customFormat="1" ht="15" customHeight="1">
      <c r="A232" s="1315"/>
      <c r="B232" s="131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57" s="751" customFormat="1" ht="15" customHeight="1">
      <c r="A233" s="131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57"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57" s="937" customFormat="1" ht="18.75" customHeight="1">
      <c r="X235" s="958"/>
      <c r="Y235" s="958"/>
      <c r="Z235" s="958"/>
      <c r="AA235" s="958"/>
      <c r="AB235" s="958"/>
      <c r="AC235" s="958"/>
      <c r="AD235" s="958"/>
      <c r="AE235" s="958"/>
      <c r="AF235" s="958"/>
      <c r="AG235" s="958"/>
      <c r="AH235" s="958"/>
      <c r="AI235" s="958"/>
      <c r="AJ235" s="958"/>
    </row>
    <row r="236" spans="1:57"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57"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57" s="938" customFormat="1" ht="22.8">
      <c r="A238" s="1315">
        <v>1</v>
      </c>
      <c r="B238" s="963"/>
      <c r="C238" s="963"/>
      <c r="D238" s="963"/>
      <c r="E238" s="929"/>
      <c r="F238" s="974"/>
      <c r="G238" s="974"/>
      <c r="H238" s="974"/>
      <c r="I238" s="931"/>
      <c r="J238" s="927"/>
      <c r="K238" s="911"/>
      <c r="L238" s="978">
        <f>mergeValue(A238)</f>
        <v>1</v>
      </c>
      <c r="M238" s="610" t="s">
        <v>19</v>
      </c>
      <c r="N238" s="615"/>
      <c r="O238" s="1390"/>
      <c r="P238" s="1391"/>
      <c r="Q238" s="1391"/>
      <c r="R238" s="1391"/>
      <c r="S238" s="1391"/>
      <c r="T238" s="1391"/>
      <c r="U238" s="1391"/>
      <c r="V238" s="1391"/>
      <c r="W238" s="1391"/>
      <c r="X238" s="1391"/>
      <c r="Y238" s="1391"/>
      <c r="Z238" s="1391"/>
      <c r="AA238" s="1391"/>
      <c r="AB238" s="1391"/>
      <c r="AC238" s="1391"/>
      <c r="AD238" s="1391"/>
      <c r="AE238" s="1391"/>
      <c r="AF238" s="1391"/>
      <c r="AG238" s="1391"/>
      <c r="AH238" s="1391"/>
      <c r="AI238" s="1391"/>
      <c r="AJ238" s="1391"/>
      <c r="AK238" s="1391"/>
      <c r="AL238" s="1391"/>
      <c r="AM238" s="1391"/>
      <c r="AN238" s="1391"/>
      <c r="AO238" s="1391"/>
      <c r="AP238" s="1391"/>
      <c r="AQ238" s="1392"/>
      <c r="AR238" s="1130" t="s">
        <v>719</v>
      </c>
      <c r="AS238" s="956"/>
      <c r="AT238" s="777"/>
      <c r="AU238" s="777" t="str">
        <f t="shared" ref="AU238:AU251" si="4">IF(M238="","",M238 )</f>
        <v>Наименование тарифа</v>
      </c>
      <c r="AV238" s="777"/>
      <c r="AW238" s="777"/>
      <c r="AX238" s="777"/>
      <c r="AY238" s="956"/>
      <c r="AZ238" s="956"/>
      <c r="BA238" s="956"/>
      <c r="BB238" s="956"/>
      <c r="BC238" s="956"/>
      <c r="BD238" s="956"/>
      <c r="BE238" s="956"/>
    </row>
    <row r="239" spans="1:57" s="938" customFormat="1" ht="34.200000000000003">
      <c r="A239" s="1315"/>
      <c r="B239" s="1315">
        <v>1</v>
      </c>
      <c r="C239" s="963"/>
      <c r="D239" s="963"/>
      <c r="E239" s="974"/>
      <c r="F239" s="974"/>
      <c r="G239" s="974"/>
      <c r="H239" s="974"/>
      <c r="I239" s="969"/>
      <c r="J239" s="902"/>
      <c r="K239" s="905"/>
      <c r="L239" s="978" t="str">
        <f>mergeValue(A239) &amp;"."&amp; mergeValue(B239)</f>
        <v>1.1</v>
      </c>
      <c r="M239" s="658" t="s">
        <v>15</v>
      </c>
      <c r="N239" s="615"/>
      <c r="O239" s="1390"/>
      <c r="P239" s="1391"/>
      <c r="Q239" s="1391"/>
      <c r="R239" s="1391"/>
      <c r="S239" s="1391"/>
      <c r="T239" s="1391"/>
      <c r="U239" s="1391"/>
      <c r="V239" s="1391"/>
      <c r="W239" s="1391"/>
      <c r="X239" s="1391"/>
      <c r="Y239" s="1391"/>
      <c r="Z239" s="1391"/>
      <c r="AA239" s="1391"/>
      <c r="AB239" s="1391"/>
      <c r="AC239" s="1391"/>
      <c r="AD239" s="1391"/>
      <c r="AE239" s="1391"/>
      <c r="AF239" s="1391"/>
      <c r="AG239" s="1391"/>
      <c r="AH239" s="1391"/>
      <c r="AI239" s="1391"/>
      <c r="AJ239" s="1391"/>
      <c r="AK239" s="1391"/>
      <c r="AL239" s="1391"/>
      <c r="AM239" s="1391"/>
      <c r="AN239" s="1391"/>
      <c r="AO239" s="1391"/>
      <c r="AP239" s="1391"/>
      <c r="AQ239" s="1392"/>
      <c r="AR239" s="1130" t="s">
        <v>460</v>
      </c>
      <c r="AS239" s="956"/>
      <c r="AT239" s="777"/>
      <c r="AU239" s="777" t="str">
        <f t="shared" si="4"/>
        <v>Территория действия тарифа</v>
      </c>
      <c r="AV239" s="777"/>
      <c r="AW239" s="777"/>
      <c r="AX239" s="777"/>
      <c r="AY239" s="956"/>
      <c r="AZ239" s="956"/>
      <c r="BA239" s="956"/>
      <c r="BB239" s="956"/>
      <c r="BC239" s="956"/>
      <c r="BD239" s="956"/>
      <c r="BE239" s="956"/>
    </row>
    <row r="240" spans="1:57" s="938" customFormat="1" ht="22.8">
      <c r="A240" s="1315"/>
      <c r="B240" s="1315"/>
      <c r="C240" s="1315">
        <v>1</v>
      </c>
      <c r="D240" s="963"/>
      <c r="E240" s="974"/>
      <c r="F240" s="974"/>
      <c r="G240" s="974"/>
      <c r="H240" s="974"/>
      <c r="I240" s="910"/>
      <c r="J240" s="902"/>
      <c r="K240" s="905"/>
      <c r="L240" s="978" t="str">
        <f>mergeValue(A240) &amp;"."&amp; mergeValue(B240)&amp;"."&amp; mergeValue(C240)</f>
        <v>1.1.1</v>
      </c>
      <c r="M240" s="659" t="s">
        <v>7</v>
      </c>
      <c r="N240" s="615"/>
      <c r="O240" s="1390"/>
      <c r="P240" s="1391"/>
      <c r="Q240" s="1391"/>
      <c r="R240" s="1391"/>
      <c r="S240" s="1391"/>
      <c r="T240" s="1391"/>
      <c r="U240" s="1391"/>
      <c r="V240" s="1391"/>
      <c r="W240" s="1391"/>
      <c r="X240" s="1391"/>
      <c r="Y240" s="1391"/>
      <c r="Z240" s="1391"/>
      <c r="AA240" s="1391"/>
      <c r="AB240" s="1391"/>
      <c r="AC240" s="1391"/>
      <c r="AD240" s="1391"/>
      <c r="AE240" s="1391"/>
      <c r="AF240" s="1391"/>
      <c r="AG240" s="1391"/>
      <c r="AH240" s="1391"/>
      <c r="AI240" s="1391"/>
      <c r="AJ240" s="1391"/>
      <c r="AK240" s="1391"/>
      <c r="AL240" s="1391"/>
      <c r="AM240" s="1391"/>
      <c r="AN240" s="1391"/>
      <c r="AO240" s="1391"/>
      <c r="AP240" s="1391"/>
      <c r="AQ240" s="1392"/>
      <c r="AR240" s="1130" t="s">
        <v>601</v>
      </c>
      <c r="AS240" s="956"/>
      <c r="AT240" s="777"/>
      <c r="AU240" s="777" t="str">
        <f t="shared" si="4"/>
        <v xml:space="preserve">Наименование системы теплоснабжения </v>
      </c>
      <c r="AV240" s="777"/>
      <c r="AW240" s="777"/>
      <c r="AX240" s="777"/>
      <c r="AY240" s="956"/>
      <c r="AZ240" s="956"/>
      <c r="BA240" s="956"/>
      <c r="BB240" s="956"/>
      <c r="BC240" s="956"/>
      <c r="BD240" s="956"/>
      <c r="BE240" s="956"/>
    </row>
    <row r="241" spans="1:57" s="938" customFormat="1" ht="22.8">
      <c r="A241" s="1315"/>
      <c r="B241" s="1315"/>
      <c r="C241" s="1315"/>
      <c r="D241" s="1315">
        <v>1</v>
      </c>
      <c r="E241" s="974"/>
      <c r="F241" s="974"/>
      <c r="G241" s="974"/>
      <c r="H241" s="974"/>
      <c r="I241" s="910"/>
      <c r="J241" s="902"/>
      <c r="K241" s="905"/>
      <c r="L241" s="978" t="str">
        <f>mergeValue(A241) &amp;"."&amp; mergeValue(B241)&amp;"."&amp; mergeValue(C241)&amp;"."&amp; mergeValue(D241)</f>
        <v>1.1.1.1</v>
      </c>
      <c r="M241" s="660" t="s">
        <v>21</v>
      </c>
      <c r="N241" s="615"/>
      <c r="O241" s="1390"/>
      <c r="P241" s="1391"/>
      <c r="Q241" s="1391"/>
      <c r="R241" s="1391"/>
      <c r="S241" s="1391"/>
      <c r="T241" s="1391"/>
      <c r="U241" s="1391"/>
      <c r="V241" s="1391"/>
      <c r="W241" s="1391"/>
      <c r="X241" s="1391"/>
      <c r="Y241" s="1391"/>
      <c r="Z241" s="1391"/>
      <c r="AA241" s="1391"/>
      <c r="AB241" s="1391"/>
      <c r="AC241" s="1391"/>
      <c r="AD241" s="1391"/>
      <c r="AE241" s="1391"/>
      <c r="AF241" s="1391"/>
      <c r="AG241" s="1391"/>
      <c r="AH241" s="1391"/>
      <c r="AI241" s="1391"/>
      <c r="AJ241" s="1391"/>
      <c r="AK241" s="1391"/>
      <c r="AL241" s="1391"/>
      <c r="AM241" s="1391"/>
      <c r="AN241" s="1391"/>
      <c r="AO241" s="1391"/>
      <c r="AP241" s="1391"/>
      <c r="AQ241" s="1392"/>
      <c r="AR241" s="1130" t="s">
        <v>602</v>
      </c>
      <c r="AS241" s="956"/>
      <c r="AT241" s="777"/>
      <c r="AU241" s="777" t="str">
        <f t="shared" si="4"/>
        <v xml:space="preserve">Источник тепловой энергии  </v>
      </c>
      <c r="AV241" s="777"/>
      <c r="AW241" s="777"/>
      <c r="AX241" s="777"/>
      <c r="AY241" s="956"/>
      <c r="AZ241" s="956"/>
      <c r="BA241" s="956"/>
      <c r="BB241" s="956"/>
      <c r="BC241" s="956"/>
      <c r="BD241" s="956"/>
      <c r="BE241" s="956"/>
    </row>
    <row r="242" spans="1:57" s="938" customFormat="1" ht="79.8">
      <c r="A242" s="1315"/>
      <c r="B242" s="1315"/>
      <c r="C242" s="1315"/>
      <c r="D242" s="1315"/>
      <c r="E242" s="1315">
        <v>1</v>
      </c>
      <c r="F242" s="974"/>
      <c r="G242" s="974"/>
      <c r="H242" s="963">
        <v>1</v>
      </c>
      <c r="I242" s="1315">
        <v>1</v>
      </c>
      <c r="J242" s="974"/>
      <c r="K242" s="913"/>
      <c r="L242" s="978" t="str">
        <f>mergeValue(A242) &amp;"."&amp; mergeValue(B242)&amp;"."&amp; mergeValue(C242)&amp;"."&amp; mergeValue(D242)&amp;"."&amp; mergeValue(E242)</f>
        <v>1.1.1.1.1</v>
      </c>
      <c r="M242" s="524" t="s">
        <v>8</v>
      </c>
      <c r="N242" s="615"/>
      <c r="O242" s="1318"/>
      <c r="P242" s="1319"/>
      <c r="Q242" s="1319"/>
      <c r="R242" s="1319"/>
      <c r="S242" s="1319"/>
      <c r="T242" s="1319"/>
      <c r="U242" s="1319"/>
      <c r="V242" s="1319"/>
      <c r="W242" s="1319"/>
      <c r="X242" s="1319"/>
      <c r="Y242" s="1319"/>
      <c r="Z242" s="1319"/>
      <c r="AA242" s="1319"/>
      <c r="AB242" s="1319"/>
      <c r="AC242" s="1319"/>
      <c r="AD242" s="1319"/>
      <c r="AE242" s="1319"/>
      <c r="AF242" s="1319"/>
      <c r="AG242" s="1319"/>
      <c r="AH242" s="1319"/>
      <c r="AI242" s="1319"/>
      <c r="AJ242" s="1319"/>
      <c r="AK242" s="1319"/>
      <c r="AL242" s="1319"/>
      <c r="AM242" s="1319"/>
      <c r="AN242" s="1319"/>
      <c r="AO242" s="1319"/>
      <c r="AP242" s="1319"/>
      <c r="AQ242" s="1320"/>
      <c r="AR242" s="1130" t="s">
        <v>720</v>
      </c>
      <c r="AS242" s="956"/>
      <c r="AT242" s="777"/>
      <c r="AU242" s="777" t="str">
        <f t="shared" si="4"/>
        <v>Схема подключения теплопотребляющей установки к коллектору источника тепловой энергии</v>
      </c>
      <c r="AV242" s="777"/>
      <c r="AW242" s="777"/>
      <c r="AX242" s="777"/>
      <c r="AY242" s="956"/>
      <c r="AZ242" s="956"/>
      <c r="BA242" s="956"/>
      <c r="BB242" s="956"/>
      <c r="BC242" s="956"/>
      <c r="BD242" s="956"/>
      <c r="BE242" s="956"/>
    </row>
    <row r="243" spans="1:57" s="938" customFormat="1" ht="45.6">
      <c r="A243" s="1315"/>
      <c r="B243" s="1315"/>
      <c r="C243" s="1315"/>
      <c r="D243" s="1315"/>
      <c r="E243" s="1315"/>
      <c r="F243" s="1315">
        <v>1</v>
      </c>
      <c r="G243" s="963"/>
      <c r="H243" s="963"/>
      <c r="I243" s="1315"/>
      <c r="J243" s="1315">
        <v>1</v>
      </c>
      <c r="K243" s="914"/>
      <c r="L243" s="978" t="str">
        <f>mergeValue(A243) &amp;"."&amp; mergeValue(B243)&amp;"."&amp; mergeValue(C243)&amp;"."&amp; mergeValue(D243)&amp;"."&amp; mergeValue(E243)&amp;"."&amp; mergeValue(F243)</f>
        <v>1.1.1.1.1.1</v>
      </c>
      <c r="M243" s="525" t="s">
        <v>9</v>
      </c>
      <c r="N243" s="615"/>
      <c r="O243" s="1318"/>
      <c r="P243" s="1319"/>
      <c r="Q243" s="1319"/>
      <c r="R243" s="1319"/>
      <c r="S243" s="1319"/>
      <c r="T243" s="1319"/>
      <c r="U243" s="1319"/>
      <c r="V243" s="1319"/>
      <c r="W243" s="1319"/>
      <c r="X243" s="1319"/>
      <c r="Y243" s="1319"/>
      <c r="Z243" s="1319"/>
      <c r="AA243" s="1319"/>
      <c r="AB243" s="1319"/>
      <c r="AC243" s="1319"/>
      <c r="AD243" s="1319"/>
      <c r="AE243" s="1319"/>
      <c r="AF243" s="1319"/>
      <c r="AG243" s="1319"/>
      <c r="AH243" s="1319"/>
      <c r="AI243" s="1319"/>
      <c r="AJ243" s="1319"/>
      <c r="AK243" s="1319"/>
      <c r="AL243" s="1319"/>
      <c r="AM243" s="1319"/>
      <c r="AN243" s="1319"/>
      <c r="AO243" s="1319"/>
      <c r="AP243" s="1319"/>
      <c r="AQ243" s="1320"/>
      <c r="AR243" s="1130" t="s">
        <v>721</v>
      </c>
      <c r="AS243" s="956"/>
      <c r="AT243" s="777"/>
      <c r="AU243" s="777" t="str">
        <f t="shared" si="4"/>
        <v>Группа потребителей</v>
      </c>
      <c r="AV243" s="777"/>
      <c r="AW243" s="777"/>
      <c r="AX243" s="777"/>
      <c r="AY243" s="956"/>
      <c r="AZ243" s="956"/>
      <c r="BA243" s="956"/>
      <c r="BB243" s="956"/>
      <c r="BC243" s="956"/>
      <c r="BD243" s="956"/>
      <c r="BE243" s="956"/>
    </row>
    <row r="244" spans="1:57" s="938" customFormat="1" ht="122.1" customHeight="1">
      <c r="A244" s="1315"/>
      <c r="B244" s="1315"/>
      <c r="C244" s="1315"/>
      <c r="D244" s="1315"/>
      <c r="E244" s="1315"/>
      <c r="F244" s="1315"/>
      <c r="G244" s="963">
        <v>1</v>
      </c>
      <c r="H244" s="963"/>
      <c r="I244" s="1315"/>
      <c r="J244" s="1315"/>
      <c r="K244" s="914">
        <v>1</v>
      </c>
      <c r="L244" s="978" t="str">
        <f>mergeValue(A244) &amp;"."&amp; mergeValue(B244)&amp;"."&amp; mergeValue(C244)&amp;"."&amp; mergeValue(D244)&amp;"."&amp; mergeValue(E244)&amp;"."&amp; mergeValue(F244)&amp;"."&amp; mergeValue(G244)</f>
        <v>1.1.1.1.1.1.1</v>
      </c>
      <c r="M244" s="1016"/>
      <c r="N244" s="615"/>
      <c r="O244" s="649"/>
      <c r="P244" s="726"/>
      <c r="Q244" s="1040"/>
      <c r="R244" s="1310"/>
      <c r="S244" s="1311" t="s">
        <v>83</v>
      </c>
      <c r="T244" s="1310"/>
      <c r="U244" s="1311" t="s">
        <v>83</v>
      </c>
      <c r="V244" s="649"/>
      <c r="W244" s="726"/>
      <c r="X244" s="1040"/>
      <c r="Y244" s="1310"/>
      <c r="Z244" s="1311" t="s">
        <v>83</v>
      </c>
      <c r="AA244" s="1310"/>
      <c r="AB244" s="1311" t="s">
        <v>83</v>
      </c>
      <c r="AC244" s="649"/>
      <c r="AD244" s="726"/>
      <c r="AE244" s="1040"/>
      <c r="AF244" s="1310"/>
      <c r="AG244" s="1311" t="s">
        <v>83</v>
      </c>
      <c r="AH244" s="1310"/>
      <c r="AI244" s="1311" t="s">
        <v>83</v>
      </c>
      <c r="AJ244" s="649"/>
      <c r="AK244" s="726"/>
      <c r="AL244" s="1040"/>
      <c r="AM244" s="1310"/>
      <c r="AN244" s="1311" t="s">
        <v>83</v>
      </c>
      <c r="AO244" s="1310"/>
      <c r="AP244" s="1311" t="s">
        <v>84</v>
      </c>
      <c r="AQ244" s="726"/>
      <c r="AR244" s="1285" t="s">
        <v>722</v>
      </c>
      <c r="AS244" s="956" t="str">
        <f>strCheckDate(O245:AQ245)</f>
        <v/>
      </c>
      <c r="AT244" s="777"/>
      <c r="AU244" s="777" t="str">
        <f t="shared" si="4"/>
        <v/>
      </c>
      <c r="AV244" s="777"/>
      <c r="AW244" s="777"/>
      <c r="AX244" s="777"/>
      <c r="AY244" s="956"/>
      <c r="AZ244" s="956"/>
      <c r="BA244" s="956"/>
      <c r="BB244" s="956"/>
      <c r="BC244" s="956"/>
      <c r="BD244" s="956"/>
      <c r="BE244" s="956"/>
    </row>
    <row r="245" spans="1:57" s="938" customFormat="1" ht="11.25" hidden="1" customHeight="1">
      <c r="A245" s="1315"/>
      <c r="B245" s="1315"/>
      <c r="C245" s="1315"/>
      <c r="D245" s="1315"/>
      <c r="E245" s="1315"/>
      <c r="F245" s="1315"/>
      <c r="G245" s="963"/>
      <c r="H245" s="963"/>
      <c r="I245" s="1315"/>
      <c r="J245" s="1315"/>
      <c r="K245" s="914"/>
      <c r="L245" s="752"/>
      <c r="M245" s="615"/>
      <c r="N245" s="615"/>
      <c r="O245" s="726"/>
      <c r="P245" s="726"/>
      <c r="Q245" s="732" t="str">
        <f>R244 &amp; "-" &amp; T244</f>
        <v>-</v>
      </c>
      <c r="R245" s="1310"/>
      <c r="S245" s="1311"/>
      <c r="T245" s="1310"/>
      <c r="U245" s="1311"/>
      <c r="V245" s="726"/>
      <c r="W245" s="726"/>
      <c r="X245" s="732" t="str">
        <f>Y244 &amp; "-" &amp; AA244</f>
        <v>-</v>
      </c>
      <c r="Y245" s="1310"/>
      <c r="Z245" s="1311"/>
      <c r="AA245" s="1310"/>
      <c r="AB245" s="1311"/>
      <c r="AC245" s="726"/>
      <c r="AD245" s="726"/>
      <c r="AE245" s="732" t="str">
        <f>AF244 &amp; "-" &amp; AH244</f>
        <v>-</v>
      </c>
      <c r="AF245" s="1310"/>
      <c r="AG245" s="1311"/>
      <c r="AH245" s="1310"/>
      <c r="AI245" s="1311"/>
      <c r="AJ245" s="726"/>
      <c r="AK245" s="726"/>
      <c r="AL245" s="732" t="str">
        <f>AM244 &amp; "-" &amp; AO244</f>
        <v>-</v>
      </c>
      <c r="AM245" s="1310"/>
      <c r="AN245" s="1311"/>
      <c r="AO245" s="1310"/>
      <c r="AP245" s="1311"/>
      <c r="AQ245" s="726"/>
      <c r="AR245" s="1286"/>
      <c r="AS245" s="956"/>
      <c r="AT245" s="777"/>
      <c r="AU245" s="777" t="str">
        <f t="shared" si="4"/>
        <v/>
      </c>
      <c r="AV245" s="777"/>
      <c r="AW245" s="777"/>
      <c r="AX245" s="777"/>
      <c r="AY245" s="956"/>
      <c r="AZ245" s="956"/>
      <c r="BA245" s="956"/>
      <c r="BB245" s="956"/>
      <c r="BC245" s="956"/>
      <c r="BD245" s="956"/>
      <c r="BE245" s="956"/>
    </row>
    <row r="246" spans="1:57" s="938" customFormat="1" ht="15" customHeight="1">
      <c r="A246" s="1315"/>
      <c r="B246" s="1315"/>
      <c r="C246" s="1315"/>
      <c r="D246" s="1315"/>
      <c r="E246" s="1315"/>
      <c r="F246" s="1315"/>
      <c r="G246" s="974"/>
      <c r="H246" s="963"/>
      <c r="I246" s="1315"/>
      <c r="J246" s="1315"/>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725"/>
      <c r="AR246" s="1287"/>
      <c r="AS246" s="956"/>
      <c r="AT246" s="777"/>
      <c r="AU246" s="777" t="str">
        <f t="shared" si="4"/>
        <v>Добавить вид теплоносителя (параметры теплоносителя)</v>
      </c>
      <c r="AV246" s="777"/>
      <c r="AW246" s="777"/>
      <c r="AX246" s="777"/>
      <c r="AY246" s="956"/>
      <c r="AZ246" s="956"/>
      <c r="BA246" s="956"/>
      <c r="BB246" s="956"/>
      <c r="BC246" s="956"/>
      <c r="BD246" s="956"/>
      <c r="BE246" s="956"/>
    </row>
    <row r="247" spans="1:57" s="938" customFormat="1" ht="15" customHeight="1">
      <c r="A247" s="1315"/>
      <c r="B247" s="1315"/>
      <c r="C247" s="1315"/>
      <c r="D247" s="1315"/>
      <c r="E247" s="1315"/>
      <c r="F247" s="974"/>
      <c r="G247" s="974"/>
      <c r="H247" s="963"/>
      <c r="I247" s="1315"/>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634"/>
      <c r="AS247" s="956"/>
      <c r="AT247" s="777"/>
      <c r="AU247" s="777" t="str">
        <f t="shared" si="4"/>
        <v>Добавить группу потребителей</v>
      </c>
      <c r="AV247" s="777"/>
      <c r="AW247" s="777"/>
      <c r="AX247" s="777"/>
      <c r="AY247" s="956"/>
      <c r="AZ247" s="956"/>
      <c r="BA247" s="956"/>
      <c r="BB247" s="956"/>
      <c r="BC247" s="956"/>
      <c r="BD247" s="956"/>
      <c r="BE247" s="956"/>
    </row>
    <row r="248" spans="1:57" s="938" customFormat="1" ht="15" customHeight="1">
      <c r="A248" s="1315"/>
      <c r="B248" s="1315"/>
      <c r="C248" s="1315"/>
      <c r="D248" s="1315"/>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634"/>
      <c r="AS248" s="956"/>
      <c r="AT248" s="777"/>
      <c r="AU248" s="777" t="str">
        <f t="shared" si="4"/>
        <v>Добавить схему подключения</v>
      </c>
      <c r="AV248" s="777"/>
      <c r="AW248" s="777"/>
      <c r="AX248" s="777"/>
      <c r="AY248" s="956"/>
      <c r="AZ248" s="956"/>
      <c r="BA248" s="956"/>
      <c r="BB248" s="956"/>
      <c r="BC248" s="956"/>
      <c r="BD248" s="956"/>
      <c r="BE248" s="956"/>
    </row>
    <row r="249" spans="1:57" s="938" customFormat="1" ht="15" customHeight="1">
      <c r="A249" s="1315"/>
      <c r="B249" s="1315"/>
      <c r="C249" s="1315"/>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634"/>
      <c r="AS249" s="956"/>
      <c r="AT249" s="777"/>
      <c r="AU249" s="777" t="str">
        <f t="shared" si="4"/>
        <v>Добавить источник тепловой энергии</v>
      </c>
      <c r="AV249" s="777"/>
      <c r="AW249" s="777"/>
      <c r="AX249" s="777"/>
      <c r="AY249" s="956"/>
      <c r="AZ249" s="956"/>
      <c r="BA249" s="956"/>
      <c r="BB249" s="956"/>
      <c r="BC249" s="956"/>
      <c r="BD249" s="956"/>
      <c r="BE249" s="956"/>
    </row>
    <row r="250" spans="1:57" s="938" customFormat="1" ht="15" customHeight="1">
      <c r="A250" s="1315"/>
      <c r="B250" s="131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634"/>
      <c r="AS250" s="956"/>
      <c r="AT250" s="777"/>
      <c r="AU250" s="777" t="str">
        <f t="shared" si="4"/>
        <v>Добавить наименование системы теплоснабжения</v>
      </c>
      <c r="AV250" s="777"/>
      <c r="AW250" s="777"/>
      <c r="AX250" s="777"/>
      <c r="AY250" s="956"/>
      <c r="AZ250" s="956"/>
      <c r="BA250" s="956"/>
      <c r="BB250" s="956"/>
      <c r="BC250" s="956"/>
      <c r="BD250" s="956"/>
      <c r="BE250" s="956"/>
    </row>
    <row r="251" spans="1:57" s="938" customFormat="1" ht="15" customHeight="1">
      <c r="A251" s="131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634"/>
      <c r="AS251" s="956"/>
      <c r="AT251" s="777"/>
      <c r="AU251" s="777" t="str">
        <f t="shared" si="4"/>
        <v>Добавить территорию действия тарифа</v>
      </c>
      <c r="AV251" s="777"/>
      <c r="AW251" s="777"/>
      <c r="AX251" s="777"/>
      <c r="AY251" s="956"/>
      <c r="AZ251" s="956"/>
      <c r="BA251" s="956"/>
      <c r="BB251" s="956"/>
      <c r="BC251" s="956"/>
      <c r="BD251" s="956"/>
      <c r="BE251" s="956"/>
    </row>
    <row r="252" spans="1:57"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57"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57" s="34" customFormat="1" ht="11.4">
      <c r="A254" s="34" t="s">
        <v>276</v>
      </c>
    </row>
    <row r="255" spans="1:57" ht="11.4"/>
    <row r="256" spans="1:57"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8">
      <c r="A273" s="86"/>
      <c r="B273" s="87"/>
      <c r="C273" s="19"/>
      <c r="D273" s="32"/>
      <c r="E273" s="31" t="s">
        <v>76</v>
      </c>
      <c r="F273" s="33"/>
      <c r="G273" s="26"/>
      <c r="I273" s="52"/>
    </row>
    <row r="274" spans="1:9" s="22" customFormat="1" ht="22.8">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8">
      <c r="A277" s="86"/>
      <c r="B277" s="87"/>
      <c r="C277" s="19"/>
      <c r="D277" s="32"/>
      <c r="E277" s="38" t="s">
        <v>86</v>
      </c>
      <c r="F277" s="33"/>
      <c r="G277" s="26"/>
      <c r="I277" s="52"/>
    </row>
    <row r="278" spans="1:9" s="22" customFormat="1" ht="22.8">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8">
      <c r="A281" s="86"/>
      <c r="B281" s="87"/>
      <c r="C281" s="19"/>
      <c r="D281" s="32"/>
      <c r="E281" s="38" t="s">
        <v>86</v>
      </c>
      <c r="F281" s="33"/>
      <c r="G281" s="26"/>
      <c r="I281" s="52"/>
    </row>
    <row r="282" spans="1:9" s="22" customFormat="1" ht="22.8">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8">
      <c r="A285" s="86"/>
      <c r="B285" s="87"/>
      <c r="C285" s="19"/>
      <c r="D285" s="32"/>
      <c r="E285" s="31" t="s">
        <v>86</v>
      </c>
      <c r="F285" s="33"/>
      <c r="G285" s="26"/>
      <c r="I285" s="52"/>
    </row>
    <row r="286" spans="1:9" s="22" customFormat="1" ht="20.399999999999999">
      <c r="A286" s="86"/>
      <c r="B286" s="87"/>
      <c r="C286" s="19"/>
      <c r="D286" s="32"/>
      <c r="E286" s="31" t="s">
        <v>87</v>
      </c>
      <c r="F286" s="33"/>
      <c r="G286" s="26"/>
      <c r="I286" s="52"/>
    </row>
    <row r="287" spans="1:9" s="22" customFormat="1" ht="22.8">
      <c r="A287" s="86"/>
      <c r="B287" s="87"/>
      <c r="C287" s="19"/>
      <c r="D287" s="32"/>
      <c r="E287" s="38" t="s">
        <v>170</v>
      </c>
      <c r="F287" s="33"/>
      <c r="G287" s="26"/>
      <c r="I287" s="52"/>
    </row>
    <row r="288" spans="1:9" s="22" customFormat="1" ht="20.399999999999999">
      <c r="A288" s="86"/>
      <c r="B288" s="87"/>
      <c r="C288" s="19"/>
      <c r="D288" s="32"/>
      <c r="E288" s="31" t="s">
        <v>88</v>
      </c>
      <c r="F288" s="33"/>
      <c r="G288" s="26"/>
      <c r="I288" s="52"/>
    </row>
    <row r="290" spans="1:83" s="34" customFormat="1" ht="17.100000000000001" customHeight="1">
      <c r="A290" s="34" t="s">
        <v>325</v>
      </c>
    </row>
    <row r="292" spans="1:83" s="121" customFormat="1" ht="13.8">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7"/>
      <c r="D297" s="1231">
        <v>1</v>
      </c>
      <c r="E297" s="1317"/>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7"/>
      <c r="D298" s="1231"/>
      <c r="E298" s="131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8"/>
      <c r="D302" s="241"/>
      <c r="E302" s="424"/>
      <c r="F302" s="1419"/>
      <c r="G302" s="1231">
        <v>0</v>
      </c>
      <c r="H302" s="1416"/>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8"/>
      <c r="D303" s="241"/>
      <c r="E303" s="424"/>
      <c r="F303" s="1419"/>
      <c r="G303" s="1231"/>
      <c r="H303" s="141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4"/>
    <row r="310" spans="1:83" s="34" customFormat="1" ht="11.4">
      <c r="A310" s="34" t="s">
        <v>444</v>
      </c>
    </row>
    <row r="311" spans="1:83" ht="11.4"/>
    <row r="312" spans="1:83" s="35" customFormat="1" ht="20.100000000000001" customHeight="1">
      <c r="A312" s="91"/>
      <c r="B312" s="179"/>
      <c r="C312" s="81"/>
      <c r="D312" s="180"/>
      <c r="E312" s="280"/>
      <c r="F312" s="278"/>
      <c r="G312" s="281"/>
      <c r="I312" s="204"/>
      <c r="J312" s="204"/>
    </row>
    <row r="313" spans="1:83" ht="11.4"/>
    <row r="314" spans="1:83" ht="11.4"/>
    <row r="315" spans="1:83" s="34" customFormat="1" ht="11.4">
      <c r="A315" s="34" t="s">
        <v>450</v>
      </c>
    </row>
    <row r="316" spans="1:83" ht="11.4"/>
    <row r="317" spans="1:83" s="35" customFormat="1" ht="20.100000000000001" customHeight="1">
      <c r="A317" s="277"/>
      <c r="B317" s="179"/>
      <c r="C317" s="81"/>
      <c r="D317" s="180"/>
      <c r="E317" s="283"/>
      <c r="F317" s="282" t="s">
        <v>449</v>
      </c>
      <c r="G317" s="282" t="s">
        <v>449</v>
      </c>
      <c r="H317" s="294"/>
      <c r="I317" s="204"/>
      <c r="K317" s="204"/>
      <c r="L317" s="204"/>
    </row>
    <row r="318" spans="1:83" ht="11.4"/>
    <row r="319" spans="1:83" ht="11.4"/>
    <row r="320" spans="1:83" s="34" customFormat="1" ht="11.4">
      <c r="A320" s="34" t="s">
        <v>451</v>
      </c>
    </row>
    <row r="321" spans="1:12" ht="11.4"/>
    <row r="322" spans="1:12" s="35" customFormat="1" ht="20.100000000000001" customHeight="1">
      <c r="A322" s="277"/>
      <c r="B322" s="179"/>
      <c r="C322" s="81"/>
      <c r="D322" s="180"/>
      <c r="E322" s="283"/>
      <c r="F322" s="282" t="s">
        <v>449</v>
      </c>
      <c r="G322" s="388"/>
      <c r="H322" s="282" t="s">
        <v>449</v>
      </c>
      <c r="I322" s="204"/>
      <c r="K322" s="204"/>
      <c r="L322" s="204"/>
    </row>
    <row r="323" spans="1:12" ht="11.4"/>
    <row r="324" spans="1:12" ht="11.4"/>
    <row r="325" spans="1:12" s="34" customFormat="1" ht="11.4">
      <c r="A325" s="34" t="s">
        <v>452</v>
      </c>
    </row>
    <row r="326" spans="1:12" ht="11.4"/>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3.8">
      <c r="A328" s="277"/>
      <c r="B328" s="179"/>
      <c r="C328" s="81"/>
      <c r="D328" s="95"/>
      <c r="E328" s="285"/>
      <c r="F328" s="286"/>
      <c r="G328"/>
      <c r="H328" s="286"/>
      <c r="I328" s="204"/>
      <c r="K328" s="204"/>
      <c r="L328" s="204"/>
    </row>
    <row r="330" spans="1:12" s="34" customFormat="1" ht="11.4">
      <c r="A330" s="34" t="s">
        <v>453</v>
      </c>
    </row>
    <row r="331" spans="1:12" ht="11.4"/>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6">
      <c r="A337" s="1283">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1.2">
      <c r="A338" s="1283"/>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57">
      <c r="A339" s="1283"/>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2.6">
      <c r="A340" s="1283"/>
      <c r="B340" s="1283">
        <v>1</v>
      </c>
      <c r="C340" s="319"/>
      <c r="D340" s="319"/>
      <c r="F340" s="313" t="str">
        <f>"4."&amp;mergeValue(A340) &amp;"."&amp;mergeValue(B340)</f>
        <v>4.1.1</v>
      </c>
      <c r="G340" s="304" t="s">
        <v>571</v>
      </c>
      <c r="H340" s="297" t="str">
        <f>IF(region_name="","",region_name)</f>
        <v>Самарская область</v>
      </c>
      <c r="I340" s="188" t="s">
        <v>479</v>
      </c>
      <c r="J340" s="312"/>
      <c r="K340" s="206"/>
      <c r="L340" s="206"/>
      <c r="M340" s="206"/>
      <c r="N340" s="206"/>
      <c r="O340" s="206"/>
      <c r="P340" s="206"/>
      <c r="Q340" s="206"/>
      <c r="R340" s="206"/>
      <c r="S340" s="206"/>
      <c r="T340" s="206"/>
    </row>
    <row r="341" spans="1:83" s="182" customFormat="1" ht="216.6">
      <c r="A341" s="1283"/>
      <c r="B341" s="1283"/>
      <c r="C341" s="1283">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str">
        <f>"4."&amp;mergeValue(A342) &amp;"."&amp;mergeValue(B342)&amp;"."&amp;mergeValue(C342)&amp;"."&amp;mergeValue(D342)</f>
        <v>4.1.1.1.1</v>
      </c>
      <c r="G342" s="392" t="s">
        <v>478</v>
      </c>
      <c r="H342" s="297"/>
      <c r="I342" s="1284" t="s">
        <v>570</v>
      </c>
      <c r="J342" s="312"/>
      <c r="K342" s="206"/>
      <c r="L342" s="206"/>
      <c r="M342" s="206"/>
      <c r="N342" s="206"/>
      <c r="O342" s="206"/>
      <c r="P342" s="206"/>
      <c r="Q342" s="206"/>
      <c r="R342" s="206"/>
      <c r="S342" s="206"/>
      <c r="T342" s="206"/>
    </row>
    <row r="343" spans="1:83" s="182" customFormat="1" ht="18.600000000000001">
      <c r="A343" s="1283"/>
      <c r="B343" s="1283"/>
      <c r="C343" s="1283"/>
      <c r="D343" s="319"/>
      <c r="F343" s="396"/>
      <c r="G343" s="397" t="s">
        <v>4</v>
      </c>
      <c r="H343" s="398"/>
      <c r="I343" s="1284"/>
      <c r="J343" s="312"/>
      <c r="K343" s="206"/>
      <c r="L343" s="206"/>
      <c r="M343" s="206"/>
      <c r="N343" s="206"/>
      <c r="O343" s="206"/>
      <c r="P343" s="206"/>
      <c r="Q343" s="206"/>
      <c r="R343" s="206"/>
      <c r="S343" s="206"/>
      <c r="T343" s="206"/>
    </row>
    <row r="344" spans="1:83" s="182" customFormat="1" ht="18.600000000000001">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600000000000001">
      <c r="A345" s="1283"/>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600000000000001">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5"/>
      <c r="C351" s="1080"/>
      <c r="D351" s="1096"/>
      <c r="E351" s="1107"/>
      <c r="F351" s="1131"/>
      <c r="G351" s="1111"/>
      <c r="H351" s="1108"/>
      <c r="I351" s="1101"/>
      <c r="J351" s="1101"/>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6"/>
      <c r="B356" s="1095"/>
      <c r="C356" s="1080"/>
      <c r="D356" s="1354"/>
      <c r="E356" s="1364"/>
      <c r="F356" s="1357"/>
      <c r="G356" s="1109"/>
      <c r="H356" s="1168"/>
      <c r="I356" s="1166"/>
      <c r="J356" s="1131"/>
      <c r="K356" s="1109" t="s">
        <v>449</v>
      </c>
      <c r="L356" s="1284" t="s">
        <v>704</v>
      </c>
      <c r="M356" s="1156"/>
      <c r="N356" s="1101"/>
      <c r="O356" s="1101"/>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6"/>
      <c r="B357" s="1095"/>
      <c r="C357" s="1080"/>
      <c r="D357" s="1354"/>
      <c r="E357" s="1364"/>
      <c r="F357" s="1357"/>
      <c r="G357" s="1086"/>
      <c r="H357" s="1153" t="s">
        <v>274</v>
      </c>
      <c r="I357" s="1148"/>
      <c r="J357" s="1148"/>
      <c r="K357" s="1146"/>
      <c r="L357" s="1284"/>
      <c r="M357" s="1156"/>
      <c r="N357" s="1101"/>
      <c r="O357" s="1101"/>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6"/>
      <c r="B362" s="1095"/>
      <c r="C362" s="1080"/>
      <c r="D362" s="1354"/>
      <c r="E362" s="1364"/>
      <c r="F362" s="1357"/>
      <c r="G362" s="1109"/>
      <c r="H362" s="1168"/>
      <c r="I362" s="1166"/>
      <c r="J362" s="1172"/>
      <c r="K362" s="1109" t="s">
        <v>449</v>
      </c>
      <c r="L362" s="1284" t="s">
        <v>704</v>
      </c>
      <c r="M362" s="1156"/>
      <c r="N362" s="1101"/>
      <c r="O362" s="1101"/>
    </row>
    <row r="363" spans="1:83" s="1071" customFormat="1" ht="17.100000000000001" customHeight="1">
      <c r="A363" s="1106"/>
      <c r="B363" s="1095"/>
      <c r="C363" s="1080"/>
      <c r="D363" s="1354"/>
      <c r="E363" s="1364"/>
      <c r="F363" s="1357"/>
      <c r="G363" s="1086"/>
      <c r="H363" s="1153" t="s">
        <v>274</v>
      </c>
      <c r="I363" s="1148"/>
      <c r="J363" s="1148"/>
      <c r="K363" s="1146"/>
      <c r="L363" s="1284"/>
      <c r="M363" s="1156"/>
      <c r="N363" s="1101"/>
      <c r="O363" s="1101"/>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6"/>
      <c r="B368" s="1095"/>
      <c r="C368" s="1080"/>
      <c r="D368" s="1096"/>
      <c r="E368" s="1161"/>
      <c r="F368" s="1162"/>
      <c r="G368" s="1109"/>
      <c r="H368" s="1168"/>
      <c r="I368" s="1166"/>
      <c r="J368" s="1131"/>
      <c r="K368" s="1109" t="s">
        <v>449</v>
      </c>
      <c r="L368" s="1132"/>
      <c r="M368" s="1156"/>
      <c r="N368" s="1101"/>
      <c r="O368" s="1101"/>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6"/>
      <c r="B373" s="1095"/>
      <c r="C373" s="1080"/>
      <c r="D373" s="1096"/>
      <c r="E373" s="1161"/>
      <c r="F373" s="1162"/>
      <c r="G373" s="1109"/>
      <c r="H373" s="1168"/>
      <c r="I373" s="1166"/>
      <c r="J373" s="1172"/>
      <c r="K373" s="1109" t="s">
        <v>449</v>
      </c>
      <c r="L373" s="1132"/>
      <c r="M373" s="1156"/>
      <c r="N373" s="1101"/>
      <c r="O373" s="1101"/>
    </row>
  </sheetData>
  <sheetProtection formatColumns="0" formatRows="0"/>
  <dataConsolidate/>
  <mergeCells count="318">
    <mergeCell ref="S73:S74"/>
    <mergeCell ref="U149:U150"/>
    <mergeCell ref="O49:V49"/>
    <mergeCell ref="O50:V50"/>
    <mergeCell ref="O51:V51"/>
    <mergeCell ref="O52:V52"/>
    <mergeCell ref="O53:V53"/>
    <mergeCell ref="O54:V54"/>
    <mergeCell ref="O70:V70"/>
    <mergeCell ref="O71:V71"/>
    <mergeCell ref="O72:V72"/>
    <mergeCell ref="J109:J112"/>
    <mergeCell ref="F90:F93"/>
    <mergeCell ref="J90:J93"/>
    <mergeCell ref="O103:AA103"/>
    <mergeCell ref="O104:AA104"/>
    <mergeCell ref="O105:AA105"/>
    <mergeCell ref="Y109:Y111"/>
    <mergeCell ref="Y91:Y92"/>
    <mergeCell ref="Z91:Z92"/>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E107:E114"/>
    <mergeCell ref="A103:A118"/>
    <mergeCell ref="B104:B117"/>
    <mergeCell ref="C105:C116"/>
    <mergeCell ref="O128:V128"/>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AR91:AR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130:V130"/>
    <mergeCell ref="T131:T132"/>
    <mergeCell ref="T73:T74"/>
    <mergeCell ref="O67:V67"/>
    <mergeCell ref="O68:V68"/>
    <mergeCell ref="O69:V69"/>
    <mergeCell ref="R131:R132"/>
    <mergeCell ref="R73:R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D297:D298"/>
    <mergeCell ref="E297:E298"/>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AR244:AR246"/>
    <mergeCell ref="R244:R245"/>
    <mergeCell ref="S244:S245"/>
    <mergeCell ref="T244:T245"/>
    <mergeCell ref="U244:U245"/>
    <mergeCell ref="Y244:Y245"/>
    <mergeCell ref="Z244:Z245"/>
    <mergeCell ref="AA244:AA245"/>
    <mergeCell ref="AB244:AB245"/>
    <mergeCell ref="V211:V212"/>
    <mergeCell ref="T211:T212"/>
    <mergeCell ref="AM244:AM245"/>
    <mergeCell ref="AN244:AN245"/>
    <mergeCell ref="AO244:AO245"/>
    <mergeCell ref="AP244:AP245"/>
    <mergeCell ref="O238:AQ238"/>
    <mergeCell ref="O239:AQ239"/>
    <mergeCell ref="O240:AQ240"/>
    <mergeCell ref="O241:AQ241"/>
    <mergeCell ref="O242:AQ242"/>
    <mergeCell ref="O243:AQ243"/>
    <mergeCell ref="AF244:AF245"/>
    <mergeCell ref="AG244:AG245"/>
    <mergeCell ref="AH244:AH245"/>
    <mergeCell ref="AI244:AI245"/>
    <mergeCell ref="AM91:AM92"/>
    <mergeCell ref="AN91:AN92"/>
    <mergeCell ref="AO91:AO92"/>
    <mergeCell ref="AP91:AP92"/>
    <mergeCell ref="O85:AQ85"/>
    <mergeCell ref="O86:AQ86"/>
    <mergeCell ref="O87:AQ87"/>
    <mergeCell ref="O88:AQ88"/>
    <mergeCell ref="O89:AQ89"/>
    <mergeCell ref="O90:AQ90"/>
    <mergeCell ref="AG91:AG92"/>
    <mergeCell ref="AH91:AH92"/>
    <mergeCell ref="AI91:AI92"/>
    <mergeCell ref="AA91:AA92"/>
    <mergeCell ref="AB91:AB92"/>
    <mergeCell ref="AF91:AF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Z85:WWZ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Z238:WWZ245 WND238:WND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N238:KN245 UJ238:UJ245 AEF238:AEF245 AOB238:AOB245 AXX238:AXX245 BHT238:BHT245 BRP238:BRP245 CBL238:CBL245 CLH238:CLH245 CVD238:CVD245 DEZ238:DEZ245 DOV238:DOV245 DYR238:DYR245 EIN238:EIN245 ESJ238:ESJ245 FCF238:FCF245 FMB238:FMB245 FVX238:FVX245 GFT238:GFT245 GPP238:GPP245 GZL238:GZL245 HJH238:HJH245 HTD238:HTD245 ICZ238:ICZ245 IMV238:IMV245 IWR238:IWR245 JGN238:JGN245 JQJ238:JQJ245 KAF238:KAF245 KKB238:KKB245 KTX238:KTX245 LDT238:LDT245 LNP238:LNP245 LXL238:LXL245 MHH238:MHH245 MRD238:MRD245 NAZ238:NAZ245 NKV238:NKV245 NUR238:NUR245 OEN238:OEN245 OOJ238:OOJ245 OYF238:OYF245 PIB238:PIB245 PRX238:PRX245 QBT238:QBT245 QLP238:QLP245 QVL238:QVL245 RFH238:RFH245 RPD238:RPD245 RYZ238:RYZ245 SIV238:SIV245 SSR238:SSR245 TCN238:TCN245 TMJ238:TMJ245 TWF238:TWF245 UGB238:UGB245 UPX238:UPX245 UZT238:UZT245 VJP238:VJP245 VTL238:VTL245 WDH238:WDH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131 O91 O244 V244 AC244 AJ244 V91 AC91 AJ91"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B91:WNB92 WMG149 WWC37 WMG73 WWC73 WMG131 WWX91:WWX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J244 S244 WWX244 WNB244 WDF244 VTJ244 VJN244 UZR244 UPV244 UFZ244 TWD244 TMH244 TCL244 SSP244 SIT244 RYX244 RPB244 RFF244 QVJ244 QLN244 QBR244 PRV244 PHZ244 OYD244 OOH244 OEL244 NUP244 NKT244 NAX244 MRB244 MHF244 LXJ244 LNN244 LDR244 KTV244 KJZ244 KAD244 JQH244 JGL244 IWP244 IMT244 ICX244 HTB244 HJF244 GZJ244 GPN244 GFR244 FVV244 FLZ244 FCD244 ESH244 EIL244 DYP244 DOT244 DEX244 CVB244 CLF244 CBJ244 BRN244 BHR244 AXV244 ANZ244 AED244 UH244 UF244 KL244 WWV244 WMZ244 WDD244 VTH244 VJL244 UZP244 UPT244 UFX244 TWB244 TMF244 TCJ244 SSN244 SIR244 RYV244 ROZ244 RFD244 QVH244 QLL244 QBP244 PRT244 PHX244 OYB244 OOF244 OEJ244 NUN244 NKR244 NAV244 MQZ244 MHD244 LXH244 LNL244 LDP244 KTT244 KJX244 KAB244 JQF244 JGJ244 IWN244 IMR244 ICV244 HSZ244 HJD244 GZH244 GPL244 GFP244 FVT244 FLX244 FCB244 ESF244 EIJ244 DYN244 DOR244 DEV244 CUZ244 CLD244 CBH244 BRL244 BHP244 AXT244 ANX244 AEB244 S9:S10 S15:S16 U55 Z120 Z109:Z110 U167 V183 AE197 U244 Z244 AB244 AG244 AI244 AN244 AP244 U91:U92 Z91:Z92 AB91:AB92 AG91:AG92 AI91:AI92 AN91:AN92 AP91:AP92"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Y91:WMY92 WWU91:WWU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W244 WNA244 WDE244 VTI244 VJM244 UZQ244 UPU244 UFY244 TWC244 TMG244 TCK244 SSO244 SIS244 RYW244 RPA244 RFE244 QVI244 QLM244 QBQ244 PRU244 PHY244 OYC244 OOG244 OEK244 NUO244 NKS244 NAW244 MRA244 MHE244 LXI244 LNM244 LDQ244 KTU244 KJY244 KAC244 JQG244 JGK244 IWO244 IMS244 ICW244 HTA244 HJE244 GZI244 GPM244 GFQ244 FVU244 FLY244 FCC244 ESG244 EIK244 DYO244 DOS244 DEW244 CVA244 CLE244 CBI244 BRM244 BHQ244 AXU244 ANY244 AEC244 UG244 KK244 T244 WWU244 WMY244 WDC244 VTG244 VJK244 UZO244 UPS244 UFW244 TWA244 TME244 TCI244 SSM244 SIQ244 RYU244 ROY244 RFC244 QVG244 QLK244 QBO244 PRS244 PHW244 OYA244 OOE244 OEI244 NUM244 NKQ244 NAU244 MQY244 MHC244 LXG244 LNK244 LDO244 KTS244 KJW244 KAA244 JQE244 JGI244 IWM244 IMQ244 ICU244 HSY244 HJC244 GZG244 GPK244 GFO244 FVS244 FLW244 FCA244 ESE244 EII244 DYM244 DOQ244 DEU244 CUY244 CLC244 CBG244 BRK244 BHO244 AXS244 ANW244 AEA244 UE244 KI244 H356:I356 H362:I362 H368:I368 H373:I373 Y244 AA244 AF244 AH244 AM244 AO244 AA91:AA92 Y91:Y92 AH91:AH92 AF91:AF92 AO91:AO92 AM91:AM92" xr:uid="{00000000-0002-0000-2600-000003000000}"/>
    <dataValidation allowBlank="1" promptTitle="checkPeriodRange" sqref="WWD109:WWD110 WVY38 WVY74 WVY132 WWT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H245 UD245 ADZ245 ANV245 AXR245 BHN245 BRJ245 CBF245 CLB245 CUX245 DET245 DOP245 DYL245 EIH245 ESD245 FBZ245 FLV245 FVR245 GFN245 GPJ245 GZF245 HJB245 HSX245 ICT245 IMP245 IWL245 JGH245 JQD245 JZZ245 KJV245 KTR245 LDN245 LNJ245 LXF245 MHB245 MQX245 NAT245 NKP245 NUL245 OEH245 OOD245 OXZ245 PHV245 PRR245 QBN245 QLJ245 QVF245 RFB245 ROX245 RYT245 SIP245 SSL245 TCH245 TMD245 TVZ245 UFV245 UPR245 UZN245 VJJ245 VTF245 WDB245 WMX245 WWT245 X245 AE245 AL245 X92 AE92 AL92"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3:WDG243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3:VTK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L243:UZS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H243:VJO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T243:UGA243 WWR243:WWY243 WMV243:WNC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P243:UPW243 KF243:KM243 UB243:UI243 ADX243:AEE243 ANT243:AOA243 AXP243:AXW243 BHL243:BHS243 BRH243:BRO243 CBD243:CBK243 CKZ243:CLG243 CUV243:CVC243 DER243:DEY243 DON243:DOU243 DYJ243:DYQ243 EIF243:EIM243 ESB243:ESI243 FBX243:FCE243 FLT243:FMA243 FVP243:FVW243 GFL243:GFS243 GPH243:GPO243 GZD243:GZK243 HIZ243:HJG243 HSV243:HTC243 ICR243:ICY243 IMN243:IMU243 IWJ243:IWQ243 JGF243:JGM243 JQB243:JQI243 JZX243:KAE243 KJT243:KKA243 KTP243:KTW243 LDL243:LDS243 LNH243:LNO243 LXD243:LXK243 MGZ243:MHG243 MQV243:MRC243 NAR243:NAY243 NKN243:NKU243 NUJ243:NUQ243 OEF243:OEM243 OOB243:OOI243 OXX243:OYE243 PHT243:PIA243 PRP243:PRW243 QBL243:QBS243 QLH243:QLO243 QVD243:QVK243 REZ243:RFG243 ROV243:RPC243 RYR243:RYY243 SIN243:SIU243 SSJ243:SSQ243 TCF243:TCM243 TMB243:TMI243 TVX243:TWE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F242 UB242 ADX242 ANT242 AXP242 BHL242 BRH242 CBD242 CKZ242 CUV242 DER242 DON242 DYJ242 EIF242 ESB242 FBX242 FLT242 FVP242 GFL242 GPH242 GZD242 HIZ242 HSV242 ICR242 IMN242 IWJ242 JGF242 JQB242 JZX242 KJT242 KTP242 LDL242 LNH242 LXD242 MGZ242 MQV242 NAR242 NKN242 NUJ242 OEF242 OOB242 OXX242 PHT242 PRP242 QBL242 QLH242 QVD242 REZ242 ROV242 RYR242 SIN242 SSJ242 TCF242 TMB242 TVX242 UFT242 UPP242 UZL242 VJH242 VTD242 WCZ242 WMV242 WWR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WP91 WVU131 KD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4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P244 WMT244 WCX244 VTB244 VJF244 UZJ244 UPN244 UFR244 TVV244 TLZ244 TCD244 SSH244 SIL244 RYP244 ROT244 REX244 QVB244 QLF244 QBJ244 PRN244 PHR244 OXV244 ONZ244 OED244 NUH244 NKL244 NAP244 MQT244 MGX244 LXB244 LNF244 LDJ244 KTN244 KJR244 JZV244 JPZ244 JGD244 IWH244 IML244 ICP244 HST244 HIX244 GZB244 GPF244 GFJ244 FVN244 FLR244 FBV244 ERZ244 EID244 DYH244 DOL244 DEP244 CUT244 CKX244 CBB244 BRF244 BHJ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W246:MHH251 MGB252:MGM253 ADU246:AEF251 ACZ252:ADK253 GFI246:GFT251 GEN252:GEY253 KC246:KN251 JH252:JS253 LXA246:LXL251 LWF252:LWQ253 TY246:UJ251 TD252:TO253 DEO246:DEZ251 DDT252:DEE253 WWO246:WWZ251 WVT252:WWE253 LNE246:LNP251 LMJ252:LMU253 WMS246:WND251 WLX252:WMI253 FVM246:FVX251 FUR252:FVC253 WCW246:WDH251 WCB252:WCM253 LDI246:LDT251 LCN252:LCY253 VTA246:VTL251 VSF252:VSQ253 BRE246:BRP251 BQJ252:BQU253 VJE246:VJP251 VIJ252:VIU253 KTM246:KTX251 KSR252:KTC253 UZI246:UZT251 UYN252:UYY253 FLQ246:FMB251 FKV252:FLG253 UPM246:UPX251 UOR252:UPC253 KJQ246:KKB251 KIV252:KJG253 UFQ246:UGB251 UEV252:UFG253 CUS246:CVD251 CTX252:CUI253 TVU246:TWF251 TUZ252:TVK253 JZU246:KAF251 JYZ252:JZK253 TLY246:TMJ251 TLD252:TLO253 FBU246:FCF251 FAZ252:FBK253 TCC246:TCN251 TBH252:TBS253 JPY246:JQJ251 JPD252:JPO253 SSG246:SSR251 SRL252:SRW253 AXM246:AXX251 AWR252:AXC253 SIK246:SIV251 SHP252:SIA253 JGC246:JGN251 JFH252:JFS253 RYO246:RYZ251 RXT252:RYE253 ERY246:ESJ251 ERD252:ERO253 ROS246:RPD251 RNX252:ROI253 IWG246:IWR251 IVL252:IVW253 REW246:RFH251 REB252:REM253 CKW246:CLH251 CKB252:CKM253 QVA246:QVL251 QUF252:QUQ253 IMK246:IMV251 ILP252:IMA253 QLE246:QLP251 QKJ252:QKU253 EIC246:EIN251 EHH252:EHS253 QBI246:QBT251 QAN252:QAY253 ICO246:ICZ251 IBT252:ICE253 PRM246:PRX251 PQR252:PRC253 BHI246:BHT251 BGN252:BGY253 PHQ246:PIB251 PGV252:PHG253 HSS246:HTD251 HRX252:HSI253 OXU246:OYF251 OWZ252:OXK253 DYG246:DYR251 DXL252:DXW253 ONY246:OOJ251 OND252:ONO253 HIW246:HJH251 HIB252:HIM253 OEC246:OEN251 ODH252:ODS253 CBA246:CBL251 CAF252:CAQ253 NUG246:NUR251 NTL252:NTW253 GZA246:GZL251 GYF252:GYQ253 NKK246:NKV251 NJP252:NKA253 DOK246:DOV251 DNP252:DOA253 NAO246:NAZ251 MZT252:NAE253 GPE246:GPP251 GOJ252:GOU253 MQS246:MRD251 MPX252:MQI253 ANQ246:AOB251 L246:AQ246 L247:AR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0" zoomScaleNormal="100" workbookViewId="0">
      <selection activeCell="I41" sqref="I41"/>
    </sheetView>
  </sheetViews>
  <sheetFormatPr defaultColWidth="9.125" defaultRowHeight="11.4"/>
  <cols>
    <col min="1" max="1" width="10.75" style="190" hidden="1" customWidth="1"/>
    <col min="2" max="2" width="10.75" style="85" hidden="1" customWidth="1"/>
    <col min="3" max="3" width="3.75" style="19" hidden="1" customWidth="1"/>
    <col min="4" max="4" width="1.75" style="22" customWidth="1"/>
    <col min="5" max="5" width="55.25" style="22" customWidth="1"/>
    <col min="6" max="6" width="50.75" style="22" customWidth="1"/>
    <col min="7" max="7" width="3.75" style="21" customWidth="1"/>
    <col min="8" max="8" width="9.125" style="22"/>
    <col min="9" max="9" width="9.125" style="52"/>
    <col min="10" max="10" width="30" style="22" customWidth="1"/>
    <col min="11" max="16384" width="9.125" style="22"/>
  </cols>
  <sheetData>
    <row r="1" spans="1:12" s="363" customFormat="1" ht="3" customHeight="1">
      <c r="A1" s="361"/>
      <c r="B1" s="362"/>
      <c r="F1" s="363">
        <v>27675710</v>
      </c>
      <c r="G1" s="364"/>
      <c r="I1" s="364"/>
    </row>
    <row r="2" spans="1:12" s="18" customFormat="1" ht="13.8">
      <c r="A2" s="189"/>
      <c r="B2" s="85"/>
      <c r="E2" s="369" t="str">
        <f>"Код шаблона: " &amp; GetCode()</f>
        <v>Код шаблона: FAS.JKH.OPEN.INFO.REQUEST.WARM</v>
      </c>
      <c r="F2" s="411"/>
      <c r="G2" s="368"/>
      <c r="H2" s="368"/>
      <c r="I2" s="368"/>
      <c r="J2" s="368"/>
      <c r="K2" s="368"/>
      <c r="L2" s="368"/>
    </row>
    <row r="3" spans="1:12" ht="13.8">
      <c r="E3" s="370" t="str">
        <f>"Версия " &amp; GetVersion()</f>
        <v>Версия 1.0.1</v>
      </c>
      <c r="F3" s="411"/>
      <c r="G3" s="40"/>
      <c r="H3" s="40"/>
      <c r="I3" s="40"/>
      <c r="J3" s="40"/>
      <c r="K3" s="40"/>
      <c r="L3" s="253"/>
    </row>
    <row r="4" spans="1:12" s="348" customFormat="1" ht="5.4">
      <c r="A4" s="342"/>
      <c r="B4" s="343"/>
      <c r="C4" s="344"/>
      <c r="D4" s="345"/>
      <c r="E4" s="365"/>
      <c r="F4" s="366"/>
      <c r="G4" s="367"/>
      <c r="I4" s="349"/>
    </row>
    <row r="5" spans="1:12" ht="39" customHeight="1">
      <c r="D5" s="23"/>
      <c r="E5" s="1224" t="s">
        <v>756</v>
      </c>
      <c r="F5" s="1225"/>
      <c r="G5" s="406"/>
      <c r="J5" s="289"/>
    </row>
    <row r="6" spans="1:12" s="348" customFormat="1" ht="5.4">
      <c r="A6" s="342"/>
      <c r="B6" s="343"/>
      <c r="C6" s="344"/>
      <c r="D6" s="345"/>
      <c r="E6" s="350"/>
      <c r="F6" s="351"/>
      <c r="G6" s="352"/>
      <c r="I6" s="349"/>
    </row>
    <row r="7" spans="1:12" ht="27.6">
      <c r="D7" s="23"/>
      <c r="E7" s="24" t="s">
        <v>51</v>
      </c>
      <c r="F7" s="308" t="s">
        <v>151</v>
      </c>
      <c r="G7" s="360"/>
    </row>
    <row r="8" spans="1:12" s="348" customFormat="1" ht="5.4">
      <c r="A8" s="342"/>
      <c r="B8" s="343"/>
      <c r="C8" s="344"/>
      <c r="D8" s="345"/>
      <c r="E8" s="346"/>
      <c r="F8" s="347"/>
      <c r="G8" s="345"/>
      <c r="I8" s="349"/>
    </row>
    <row r="9" spans="1:12" ht="34.200000000000003">
      <c r="D9" s="23"/>
      <c r="E9" s="24" t="s">
        <v>457</v>
      </c>
      <c r="F9" s="326" t="s">
        <v>84</v>
      </c>
      <c r="G9" s="359"/>
    </row>
    <row r="10" spans="1:12" s="348" customFormat="1" ht="5.4">
      <c r="A10" s="353"/>
      <c r="B10" s="343"/>
      <c r="C10" s="344"/>
      <c r="D10" s="354"/>
      <c r="E10" s="350"/>
      <c r="F10" s="355"/>
      <c r="G10" s="356"/>
      <c r="I10" s="349"/>
    </row>
    <row r="11" spans="1:12" ht="27.6">
      <c r="A11" s="192"/>
      <c r="D11" s="23"/>
      <c r="E11" s="78" t="s">
        <v>455</v>
      </c>
      <c r="F11" s="1198" t="s">
        <v>1465</v>
      </c>
      <c r="G11" s="357"/>
    </row>
    <row r="12" spans="1:12" ht="27.6">
      <c r="D12" s="23"/>
      <c r="E12" s="78" t="s">
        <v>456</v>
      </c>
      <c r="F12" s="1198" t="s">
        <v>1466</v>
      </c>
      <c r="G12" s="359"/>
    </row>
    <row r="13" spans="1:12" s="348" customFormat="1" ht="5.4">
      <c r="A13" s="353"/>
      <c r="B13" s="343"/>
      <c r="C13" s="344"/>
      <c r="D13" s="354"/>
      <c r="E13" s="350"/>
      <c r="F13" s="355"/>
      <c r="G13" s="356"/>
      <c r="I13" s="349"/>
    </row>
    <row r="14" spans="1:12" ht="27.6">
      <c r="D14" s="23"/>
      <c r="E14" s="78" t="s">
        <v>367</v>
      </c>
      <c r="F14" s="1163" t="s">
        <v>41</v>
      </c>
      <c r="G14" s="359"/>
    </row>
    <row r="15" spans="1:12" ht="27.6" hidden="1">
      <c r="D15" s="23"/>
      <c r="E15" s="78" t="s">
        <v>298</v>
      </c>
      <c r="F15" s="309" t="s">
        <v>770</v>
      </c>
      <c r="G15" s="359"/>
    </row>
    <row r="16" spans="1:12" ht="27.6" hidden="1">
      <c r="D16" s="23"/>
      <c r="E16" s="78" t="s">
        <v>574</v>
      </c>
      <c r="F16" s="309"/>
      <c r="G16" s="359"/>
    </row>
    <row r="17" spans="1:9" ht="20.399999999999999">
      <c r="D17" s="23"/>
      <c r="E17" s="24"/>
      <c r="F17" s="1054" t="s">
        <v>680</v>
      </c>
      <c r="G17" s="20"/>
    </row>
    <row r="18" spans="1:9" s="1053" customFormat="1" ht="4.2" hidden="1">
      <c r="A18" s="1050"/>
      <c r="B18" s="1048"/>
      <c r="C18" s="1051"/>
      <c r="D18" s="1052"/>
      <c r="E18" s="1046"/>
      <c r="F18" s="1045"/>
      <c r="G18" s="1052"/>
      <c r="I18" s="1049"/>
    </row>
    <row r="19" spans="1:9" ht="27.6">
      <c r="D19" s="23"/>
      <c r="E19" s="1047" t="s">
        <v>678</v>
      </c>
      <c r="F19" s="1164" t="s">
        <v>2041</v>
      </c>
      <c r="G19" s="359"/>
    </row>
    <row r="20" spans="1:9" ht="27.6">
      <c r="D20" s="23"/>
      <c r="E20" s="1047" t="s">
        <v>679</v>
      </c>
      <c r="F20" s="1163" t="s">
        <v>2042</v>
      </c>
      <c r="G20" s="359"/>
    </row>
    <row r="21" spans="1:9" s="1053" customFormat="1" ht="4.2" hidden="1">
      <c r="A21" s="1050"/>
      <c r="B21" s="1048"/>
      <c r="C21" s="1051"/>
      <c r="D21" s="1052"/>
      <c r="E21" s="1046"/>
      <c r="F21" s="1045"/>
      <c r="G21" s="1052"/>
      <c r="I21" s="1049"/>
    </row>
    <row r="22" spans="1:9" ht="20.399999999999999" hidden="1">
      <c r="D22" s="23"/>
      <c r="E22" s="24"/>
      <c r="F22" s="414" t="s">
        <v>581</v>
      </c>
      <c r="G22" s="20"/>
    </row>
    <row r="23" spans="1:9" s="1070" customFormat="1" ht="4.2" hidden="1">
      <c r="A23" s="1067"/>
      <c r="B23" s="1065"/>
      <c r="C23" s="1068"/>
      <c r="D23" s="1069"/>
      <c r="E23" s="1046"/>
      <c r="F23" s="1045"/>
      <c r="G23" s="1069"/>
      <c r="I23" s="1066"/>
    </row>
    <row r="24" spans="1:9" ht="27.6" hidden="1">
      <c r="D24" s="23"/>
      <c r="E24" s="1055" t="s">
        <v>681</v>
      </c>
      <c r="F24" s="309"/>
      <c r="G24" s="359"/>
    </row>
    <row r="25" spans="1:9" ht="27.6" hidden="1">
      <c r="D25" s="23"/>
      <c r="E25" s="1055" t="s">
        <v>682</v>
      </c>
      <c r="F25" s="311"/>
      <c r="G25" s="359"/>
    </row>
    <row r="26" spans="1:9" s="1070" customFormat="1" ht="4.2"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6">
      <c r="D28" s="23"/>
      <c r="E28" s="78" t="s">
        <v>169</v>
      </c>
      <c r="F28" s="326" t="s">
        <v>84</v>
      </c>
      <c r="G28" s="359"/>
    </row>
    <row r="29" spans="1:9" ht="27.6">
      <c r="C29" s="27"/>
      <c r="D29" s="28"/>
      <c r="E29" s="29" t="s">
        <v>78</v>
      </c>
      <c r="F29" s="310" t="s">
        <v>1775</v>
      </c>
      <c r="G29" s="358"/>
    </row>
    <row r="30" spans="1:9" ht="27.6" hidden="1">
      <c r="C30" s="27"/>
      <c r="D30" s="28"/>
      <c r="E30" s="49" t="s">
        <v>202</v>
      </c>
      <c r="F30" s="311"/>
      <c r="G30" s="358"/>
    </row>
    <row r="31" spans="1:9" ht="27.6">
      <c r="C31" s="27"/>
      <c r="D31" s="28"/>
      <c r="E31" s="29" t="s">
        <v>52</v>
      </c>
      <c r="F31" s="310" t="s">
        <v>1776</v>
      </c>
      <c r="G31" s="358"/>
    </row>
    <row r="32" spans="1:9" ht="27.6">
      <c r="C32" s="27"/>
      <c r="D32" s="28"/>
      <c r="E32" s="29" t="s">
        <v>53</v>
      </c>
      <c r="F32" s="310" t="s">
        <v>1777</v>
      </c>
      <c r="G32" s="358"/>
      <c r="H32" s="30"/>
    </row>
    <row r="33" spans="1:9" s="348" customFormat="1" ht="5.4">
      <c r="A33" s="353"/>
      <c r="B33" s="343"/>
      <c r="C33" s="344"/>
      <c r="D33" s="354"/>
      <c r="E33" s="350"/>
      <c r="F33" s="355"/>
      <c r="G33" s="356"/>
      <c r="I33" s="349"/>
    </row>
    <row r="34" spans="1:9" ht="27.6">
      <c r="A34" s="191"/>
      <c r="D34" s="25"/>
      <c r="E34" s="750" t="s">
        <v>638</v>
      </c>
      <c r="F34" s="1165" t="s">
        <v>640</v>
      </c>
      <c r="G34" s="357"/>
    </row>
    <row r="35" spans="1:9" s="348" customFormat="1" ht="5.4">
      <c r="A35" s="353"/>
      <c r="B35" s="343"/>
      <c r="C35" s="344"/>
      <c r="D35" s="354"/>
      <c r="E35" s="350"/>
      <c r="F35" s="355"/>
      <c r="G35" s="356"/>
      <c r="I35" s="349"/>
    </row>
    <row r="36" spans="1:9" ht="27.6">
      <c r="A36" s="191"/>
      <c r="D36" s="25"/>
      <c r="E36" s="78" t="s">
        <v>242</v>
      </c>
      <c r="F36" s="1165" t="s">
        <v>203</v>
      </c>
      <c r="G36" s="357"/>
    </row>
    <row r="37" spans="1:9" s="348" customFormat="1" ht="5.4" hidden="1">
      <c r="A37" s="342"/>
      <c r="B37" s="343"/>
      <c r="C37" s="344"/>
      <c r="D37" s="345"/>
      <c r="E37" s="346"/>
      <c r="F37" s="347"/>
      <c r="G37" s="345"/>
      <c r="I37" s="349"/>
    </row>
    <row r="38" spans="1:9" s="1058" customFormat="1" ht="5.4" hidden="1">
      <c r="A38" s="1061"/>
      <c r="B38" s="1056"/>
      <c r="C38" s="1057"/>
      <c r="D38" s="1062"/>
      <c r="E38" s="1060"/>
      <c r="F38" s="1063"/>
      <c r="G38" s="1064"/>
      <c r="I38" s="1059"/>
    </row>
    <row r="39" spans="1:9" s="348" customFormat="1" ht="5.4">
      <c r="A39" s="353"/>
      <c r="B39" s="343"/>
      <c r="C39" s="344"/>
      <c r="D39" s="354"/>
      <c r="E39" s="350"/>
      <c r="F39" s="355"/>
      <c r="G39" s="356"/>
      <c r="I39" s="349"/>
    </row>
    <row r="40" spans="1:9" ht="27.6">
      <c r="A40" s="193"/>
      <c r="B40" s="87"/>
      <c r="D40" s="32"/>
      <c r="E40" s="31" t="s">
        <v>524</v>
      </c>
      <c r="F40" s="1163" t="s">
        <v>2043</v>
      </c>
      <c r="G40" s="357"/>
    </row>
    <row r="41" spans="1:9" ht="27.6">
      <c r="A41" s="193"/>
      <c r="B41" s="87"/>
      <c r="D41" s="32"/>
      <c r="E41" s="38" t="s">
        <v>525</v>
      </c>
      <c r="F41" s="1163" t="s">
        <v>2044</v>
      </c>
      <c r="G41" s="357"/>
    </row>
    <row r="42" spans="1:9" ht="20.399999999999999">
      <c r="D42" s="23"/>
      <c r="E42" s="24"/>
      <c r="F42" s="414" t="s">
        <v>557</v>
      </c>
      <c r="G42" s="20"/>
    </row>
    <row r="43" spans="1:9" ht="27.6">
      <c r="A43" s="193"/>
      <c r="D43" s="20"/>
      <c r="E43" s="412" t="s">
        <v>86</v>
      </c>
      <c r="F43" s="1167" t="s">
        <v>2045</v>
      </c>
      <c r="G43" s="357"/>
    </row>
    <row r="44" spans="1:9" ht="27.6">
      <c r="A44" s="193"/>
      <c r="B44" s="87"/>
      <c r="D44" s="32"/>
      <c r="E44" s="412" t="s">
        <v>87</v>
      </c>
      <c r="F44" s="1167" t="s">
        <v>2046</v>
      </c>
      <c r="G44" s="357"/>
    </row>
    <row r="45" spans="1:9" ht="27.6">
      <c r="A45" s="193"/>
      <c r="B45" s="87"/>
      <c r="D45" s="32"/>
      <c r="E45" s="412" t="s">
        <v>558</v>
      </c>
      <c r="F45" s="1167" t="s">
        <v>2047</v>
      </c>
      <c r="G45" s="357"/>
    </row>
    <row r="46" spans="1:9" ht="27.6">
      <c r="D46" s="23"/>
      <c r="E46" s="413" t="s">
        <v>559</v>
      </c>
      <c r="F46" s="1167" t="s">
        <v>2048</v>
      </c>
      <c r="G46" s="359"/>
    </row>
    <row r="47" spans="1:9" ht="3" customHeight="1">
      <c r="A47" s="193"/>
      <c r="D47" s="20"/>
      <c r="F47" s="156"/>
      <c r="G47" s="26"/>
    </row>
    <row r="48" spans="1:9" ht="69" customHeight="1">
      <c r="A48" s="193"/>
      <c r="B48" s="87"/>
      <c r="D48" s="1178" t="s">
        <v>757</v>
      </c>
      <c r="E48" s="1227" t="s">
        <v>755</v>
      </c>
      <c r="F48" s="1227"/>
      <c r="G48" s="26"/>
    </row>
    <row r="49" spans="1:9" ht="20.399999999999999">
      <c r="A49" s="193"/>
      <c r="B49" s="87"/>
      <c r="D49" s="32"/>
      <c r="E49" s="31"/>
      <c r="F49" s="157"/>
      <c r="G49" s="26"/>
    </row>
    <row r="50" spans="1:9" ht="20.399999999999999">
      <c r="A50" s="193"/>
      <c r="B50" s="87"/>
      <c r="D50" s="32"/>
      <c r="E50" s="38"/>
      <c r="F50" s="157"/>
      <c r="G50" s="26"/>
    </row>
    <row r="51" spans="1:9" ht="20.399999999999999">
      <c r="A51" s="193"/>
      <c r="B51" s="87"/>
      <c r="D51" s="32"/>
      <c r="E51" s="31"/>
      <c r="F51" s="157"/>
      <c r="G51" s="26"/>
    </row>
    <row r="54" spans="1:9">
      <c r="E54" s="1226"/>
      <c r="F54" s="1226"/>
      <c r="G54" s="1226"/>
      <c r="H54" s="1226"/>
      <c r="I54" s="1226"/>
    </row>
  </sheetData>
  <sheetProtection algorithmName="SHA-512" hashValue="JgZmd/IgW14EY4w3K+VaxkmuBhyC2VEx0ET/Rv8TeDy/ZV+o4vPN06ufyPKYSnPYgWtcAzh+HclQTQBe0qKD1w==" saltValue="jBHgUBZw6o5PChVMT2Ywmw=="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ColWidth="9.125" defaultRowHeight="11.4"/>
  <cols>
    <col min="1" max="1" width="32.625" style="7" customWidth="1"/>
    <col min="2" max="2" width="9.125" style="136"/>
    <col min="3" max="3" width="9.125" style="139"/>
    <col min="4" max="4" width="26.625" style="139" customWidth="1"/>
    <col min="5" max="6" width="26.625" style="79" customWidth="1"/>
    <col min="7" max="7" width="31.375" style="79" customWidth="1"/>
    <col min="8" max="8" width="40.875" style="79" customWidth="1"/>
    <col min="9" max="9" width="14.625" style="79" customWidth="1"/>
    <col min="10" max="10" width="26.875" style="79" customWidth="1"/>
    <col min="11" max="11" width="50" style="79" customWidth="1"/>
    <col min="12" max="13" width="10.75" style="79" customWidth="1"/>
    <col min="14" max="14" width="55.125" style="79" customWidth="1"/>
    <col min="15" max="15" width="31.875" style="79" customWidth="1"/>
    <col min="16" max="16" width="23.875" style="79" customWidth="1"/>
    <col min="17" max="17" width="46.625" style="79" customWidth="1"/>
    <col min="18" max="18" width="24" style="79" bestFit="1" customWidth="1"/>
    <col min="19" max="19" width="20.625" style="79" customWidth="1"/>
    <col min="20" max="20" width="22" style="79" customWidth="1"/>
    <col min="21" max="22" width="26.375" style="79" customWidth="1"/>
    <col min="23" max="23" width="8.25" style="79" hidden="1" customWidth="1"/>
    <col min="24" max="24" width="59.75" style="79" customWidth="1"/>
    <col min="25" max="25" width="49.125" style="79" customWidth="1"/>
    <col min="26" max="26" width="11.125" style="79" customWidth="1"/>
    <col min="27" max="30" width="29" style="79" customWidth="1"/>
    <col min="31" max="31" width="9.125" style="79"/>
    <col min="32" max="32" width="34.75" style="79" customWidth="1"/>
    <col min="33" max="33" width="9.125" style="79"/>
    <col min="34" max="35" width="34.375" style="79" customWidth="1"/>
    <col min="36" max="36" width="9.125" style="79"/>
    <col min="37" max="37" width="24.625" style="79" customWidth="1"/>
    <col min="38" max="38" width="9.125" style="79"/>
    <col min="39" max="39" width="26.125" style="79" customWidth="1"/>
    <col min="40" max="40" width="1.75" style="79" customWidth="1"/>
    <col min="41" max="41" width="9.125" style="79"/>
    <col min="42" max="43" width="47.875" style="79" customWidth="1"/>
    <col min="44" max="44" width="1.75" style="79" customWidth="1"/>
    <col min="45" max="45" width="21.375" style="79" customWidth="1"/>
    <col min="46" max="46" width="1.75" style="79" customWidth="1"/>
    <col min="47" max="47" width="31.25" style="79" bestFit="1" customWidth="1"/>
    <col min="48" max="48" width="1.75" style="79" customWidth="1"/>
    <col min="49" max="50" width="9.125" style="384"/>
    <col min="51" max="51" width="3.75" style="79" customWidth="1"/>
    <col min="52" max="52" width="20" style="79" customWidth="1"/>
    <col min="53" max="53" width="42.875" style="79" bestFit="1" customWidth="1"/>
    <col min="54" max="54" width="3.75" style="79" customWidth="1"/>
    <col min="55" max="55" width="55" style="79" customWidth="1"/>
    <col min="56" max="16384" width="9.1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25" t="s">
        <v>560</v>
      </c>
      <c r="BA1" s="1425"/>
      <c r="BC1" s="775" t="s">
        <v>639</v>
      </c>
    </row>
    <row r="2" spans="1:55" ht="102.6">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633</v>
      </c>
      <c r="AC2" s="41" t="s">
        <v>309</v>
      </c>
      <c r="AD2" s="201" t="s">
        <v>309</v>
      </c>
      <c r="AF2" s="42" t="s">
        <v>35</v>
      </c>
      <c r="AH2" s="137" t="s">
        <v>340</v>
      </c>
      <c r="AI2" s="137" t="s">
        <v>340</v>
      </c>
      <c r="AK2" s="137" t="s">
        <v>344</v>
      </c>
      <c r="AM2" s="137" t="s">
        <v>354</v>
      </c>
      <c r="AP2" s="1199" t="s">
        <v>582</v>
      </c>
      <c r="AQ2" s="980" t="s">
        <v>586</v>
      </c>
      <c r="AS2" s="41" t="s">
        <v>372</v>
      </c>
      <c r="AU2" s="42" t="s">
        <v>375</v>
      </c>
      <c r="AW2" s="386" t="s">
        <v>528</v>
      </c>
      <c r="AX2" s="387" t="s">
        <v>528</v>
      </c>
      <c r="AZ2" s="415" t="s">
        <v>561</v>
      </c>
      <c r="BA2" s="416" t="s">
        <v>562</v>
      </c>
      <c r="BC2" s="754" t="s">
        <v>640</v>
      </c>
    </row>
    <row r="3" spans="1:55" ht="114">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c r="AC3" s="41" t="s">
        <v>310</v>
      </c>
      <c r="AD3" s="201" t="s">
        <v>310</v>
      </c>
      <c r="AF3" s="42" t="s">
        <v>36</v>
      </c>
      <c r="AH3" s="137" t="s">
        <v>363</v>
      </c>
      <c r="AI3" s="137" t="s">
        <v>342</v>
      </c>
      <c r="AK3" s="137" t="s">
        <v>345</v>
      </c>
      <c r="AM3" s="137" t="s">
        <v>355</v>
      </c>
      <c r="AP3" s="1199" t="s">
        <v>675</v>
      </c>
      <c r="AQ3" s="980" t="s">
        <v>589</v>
      </c>
      <c r="AS3" s="41" t="s">
        <v>373</v>
      </c>
      <c r="AU3" s="42" t="s">
        <v>376</v>
      </c>
      <c r="AW3" s="386" t="s">
        <v>529</v>
      </c>
      <c r="AX3" s="387" t="s">
        <v>529</v>
      </c>
      <c r="AZ3" s="1087" t="s">
        <v>698</v>
      </c>
      <c r="BA3" s="1094" t="s">
        <v>697</v>
      </c>
      <c r="BC3" s="754" t="s">
        <v>641</v>
      </c>
    </row>
    <row r="4" spans="1:55" ht="114">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199" t="s">
        <v>674</v>
      </c>
      <c r="AQ4" s="980" t="s">
        <v>588</v>
      </c>
      <c r="AS4" s="41" t="s">
        <v>343</v>
      </c>
      <c r="AU4" s="42" t="s">
        <v>377</v>
      </c>
      <c r="AW4" s="386" t="s">
        <v>530</v>
      </c>
      <c r="AX4" s="387" t="s">
        <v>530</v>
      </c>
      <c r="AZ4" s="1087" t="s">
        <v>710</v>
      </c>
      <c r="BA4" s="1094" t="s">
        <v>709</v>
      </c>
      <c r="BC4" s="754" t="s">
        <v>642</v>
      </c>
    </row>
    <row r="5" spans="1:55" ht="34.200000000000003">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199" t="s">
        <v>583</v>
      </c>
      <c r="AQ5" s="980" t="s">
        <v>587</v>
      </c>
      <c r="AU5" s="42" t="s">
        <v>378</v>
      </c>
      <c r="AW5" s="386" t="s">
        <v>531</v>
      </c>
      <c r="AX5" s="387" t="s">
        <v>531</v>
      </c>
      <c r="AZ5" s="1087" t="s">
        <v>725</v>
      </c>
      <c r="BA5" s="1094" t="s">
        <v>724</v>
      </c>
      <c r="BC5" s="754" t="s">
        <v>643</v>
      </c>
    </row>
    <row r="6" spans="1:55" ht="57">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199" t="s">
        <v>584</v>
      </c>
      <c r="AQ6" s="980" t="s">
        <v>584</v>
      </c>
      <c r="AU6" s="212" t="s">
        <v>379</v>
      </c>
      <c r="AW6" s="386" t="s">
        <v>532</v>
      </c>
      <c r="AX6" s="387" t="s">
        <v>532</v>
      </c>
      <c r="AZ6" s="1087" t="s">
        <v>726</v>
      </c>
      <c r="BA6" s="1094" t="s">
        <v>732</v>
      </c>
    </row>
    <row r="7" spans="1:55" ht="34.200000000000003">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199" t="s">
        <v>585</v>
      </c>
      <c r="AQ7" s="980" t="s">
        <v>674</v>
      </c>
      <c r="AU7" s="212" t="s">
        <v>380</v>
      </c>
      <c r="AW7" s="386" t="s">
        <v>533</v>
      </c>
      <c r="AX7" s="387" t="s">
        <v>533</v>
      </c>
      <c r="AZ7" s="1087" t="s">
        <v>727</v>
      </c>
      <c r="BA7" s="1094" t="s">
        <v>737</v>
      </c>
    </row>
    <row r="8" spans="1:55" ht="125.4">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199" t="s">
        <v>586</v>
      </c>
      <c r="AQ8" s="980" t="s">
        <v>582</v>
      </c>
      <c r="AU8" s="212" t="s">
        <v>381</v>
      </c>
      <c r="AW8" s="386" t="s">
        <v>534</v>
      </c>
      <c r="AX8" s="387" t="s">
        <v>534</v>
      </c>
      <c r="AZ8" s="1087" t="s">
        <v>728</v>
      </c>
      <c r="BA8" s="1094" t="s">
        <v>747</v>
      </c>
    </row>
    <row r="9" spans="1:55" ht="34.200000000000003">
      <c r="A9" s="6" t="s">
        <v>107</v>
      </c>
      <c r="B9" s="41">
        <v>2007</v>
      </c>
      <c r="E9" s="137" t="s">
        <v>192</v>
      </c>
      <c r="F9" s="140"/>
      <c r="G9" s="137" t="s">
        <v>262</v>
      </c>
      <c r="I9" s="137" t="s">
        <v>183</v>
      </c>
      <c r="O9" s="513" t="s">
        <v>613</v>
      </c>
      <c r="V9" s="985" t="s">
        <v>183</v>
      </c>
      <c r="W9" s="428"/>
      <c r="X9" s="714" t="s">
        <v>587</v>
      </c>
      <c r="Y9" s="1077" t="s">
        <v>730</v>
      </c>
      <c r="Z9" s="200">
        <v>1</v>
      </c>
      <c r="AA9" s="211"/>
      <c r="AK9" s="137" t="s">
        <v>351</v>
      </c>
      <c r="AP9" s="1199" t="s">
        <v>589</v>
      </c>
      <c r="AQ9" s="980"/>
      <c r="AW9" s="386" t="s">
        <v>535</v>
      </c>
      <c r="AX9" s="387" t="s">
        <v>535</v>
      </c>
      <c r="AZ9" s="1087" t="s">
        <v>729</v>
      </c>
      <c r="BA9" s="1094" t="s">
        <v>744</v>
      </c>
    </row>
    <row r="10" spans="1:55" ht="45.6">
      <c r="A10" s="6" t="s">
        <v>108</v>
      </c>
      <c r="B10" s="41">
        <v>2008</v>
      </c>
      <c r="E10" s="137" t="s">
        <v>193</v>
      </c>
      <c r="F10" s="140"/>
      <c r="I10" s="137" t="s">
        <v>207</v>
      </c>
      <c r="O10" s="513" t="s">
        <v>614</v>
      </c>
      <c r="V10" s="986" t="s">
        <v>207</v>
      </c>
      <c r="W10" s="983"/>
      <c r="X10" s="981" t="s">
        <v>588</v>
      </c>
      <c r="Y10" s="982" t="s">
        <v>743</v>
      </c>
      <c r="Z10" s="200"/>
      <c r="AP10" s="1199" t="s">
        <v>588</v>
      </c>
      <c r="AQ10" s="980"/>
      <c r="AW10" s="386" t="s">
        <v>536</v>
      </c>
      <c r="AX10" s="387" t="s">
        <v>536</v>
      </c>
    </row>
    <row r="11" spans="1:55" ht="22.8">
      <c r="A11" s="6" t="s">
        <v>109</v>
      </c>
      <c r="B11" s="41">
        <v>2009</v>
      </c>
      <c r="E11" s="137" t="s">
        <v>194</v>
      </c>
      <c r="F11" s="140"/>
      <c r="I11" s="137" t="s">
        <v>208</v>
      </c>
      <c r="O11" s="496" t="s">
        <v>615</v>
      </c>
      <c r="V11" s="985" t="s">
        <v>208</v>
      </c>
      <c r="W11" s="430"/>
      <c r="X11" s="429" t="s">
        <v>589</v>
      </c>
      <c r="Y11" s="714" t="s">
        <v>742</v>
      </c>
      <c r="Z11" s="200"/>
      <c r="AP11" s="1199" t="s">
        <v>587</v>
      </c>
      <c r="AQ11" s="703"/>
      <c r="AW11" s="386" t="s">
        <v>537</v>
      </c>
      <c r="AX11" s="387" t="s">
        <v>537</v>
      </c>
    </row>
    <row r="12" spans="1:55" ht="34.200000000000003">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8">
      <c r="A13" s="6" t="s">
        <v>110</v>
      </c>
      <c r="B13" s="41">
        <v>2011</v>
      </c>
      <c r="E13" s="137" t="s">
        <v>196</v>
      </c>
      <c r="F13" s="140"/>
      <c r="G13" s="137" t="s">
        <v>260</v>
      </c>
      <c r="H13" s="137" t="s">
        <v>261</v>
      </c>
      <c r="I13" s="137" t="s">
        <v>210</v>
      </c>
      <c r="V13" s="985" t="s">
        <v>210</v>
      </c>
      <c r="W13" s="514"/>
      <c r="X13" s="514"/>
      <c r="Y13" s="514"/>
      <c r="AW13" s="386" t="s">
        <v>209</v>
      </c>
      <c r="AX13" s="387" t="s">
        <v>209</v>
      </c>
    </row>
    <row r="14" spans="1:55" ht="45.6">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6">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01.07.2020</v>
      </c>
      <c r="F29" s="266" t="str">
        <f>IF(periodEnd = "","", periodEnd)</f>
        <v>31.12.2023</v>
      </c>
      <c r="H29" s="267" t="s">
        <v>2101</v>
      </c>
      <c r="AX29" s="387" t="s">
        <v>544</v>
      </c>
    </row>
    <row r="30" spans="1:50">
      <c r="A30" s="6" t="s">
        <v>125</v>
      </c>
      <c r="D30" s="268"/>
      <c r="E30" s="269"/>
      <c r="F30" s="269"/>
      <c r="AX30" s="387" t="s">
        <v>545</v>
      </c>
    </row>
    <row r="31" spans="1:50" ht="13.2">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ht="22.8">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ht="22.8">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ColWidth="9.125" defaultRowHeight="11.4"/>
  <cols>
    <col min="1" max="16384" width="9.1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ColWidth="9.125" defaultRowHeight="11.4"/>
  <cols>
    <col min="1" max="16384" width="9.1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4"/>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70"/>
  <sheetViews>
    <sheetView showGridLines="0" workbookViewId="0"/>
  </sheetViews>
  <sheetFormatPr defaultRowHeight="11.4"/>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0</v>
      </c>
    </row>
    <row r="16" spans="1:1">
      <c r="A16" s="1174">
        <f>IF('Форма 4.10.2 | Т-ТЭ | потр'!$O$23="",1,0)</f>
        <v>0</v>
      </c>
    </row>
    <row r="17" spans="1:1">
      <c r="A17" s="1174">
        <f>IF('Форма 4.10.2 | Т-ТЭ | потр'!$M$24="",1,0)</f>
        <v>0</v>
      </c>
    </row>
    <row r="18" spans="1:1">
      <c r="A18" s="1174">
        <f>IF('Форма 4.10.2 | Т-ТЭ | потр'!$R$24="",1,0)</f>
        <v>0</v>
      </c>
    </row>
    <row r="19" spans="1:1">
      <c r="A19" s="1174">
        <f>IF('Форма 4.10.2 | Т-ТЭ | потр'!$T$24="",1,0)</f>
        <v>0</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0</v>
      </c>
    </row>
    <row r="46" spans="1:1">
      <c r="A46" s="1174">
        <f>IF('Форма 4.10.3 | Т-ТН'!$M$24="",1,0)</f>
        <v>0</v>
      </c>
    </row>
    <row r="47" spans="1:1">
      <c r="A47" s="1174">
        <f>IF('Форма 4.10.3 | Т-ТН'!$R$24="",1,0)</f>
        <v>0</v>
      </c>
    </row>
    <row r="48" spans="1:1">
      <c r="A48" s="1174">
        <f>IF('Форма 4.10.3 | Т-ТН'!$T$24="",1,0)</f>
        <v>0</v>
      </c>
    </row>
    <row r="49" spans="1:1">
      <c r="A49" s="1174">
        <f>IF('Форма 4.10.3 | Т-ТН'!$S$24="",1,0)</f>
        <v>0</v>
      </c>
    </row>
    <row r="50" spans="1:1">
      <c r="A50" s="1174">
        <f>IF('Форма 4.10.3 | Т-ТН'!$U$24="",1,0)</f>
        <v>0</v>
      </c>
    </row>
    <row r="51" spans="1:1">
      <c r="A51" s="1174">
        <f>IF('Форма 4.10.3 | Т-передача ТЭ'!$O$23="",1,0)</f>
        <v>0</v>
      </c>
    </row>
    <row r="52" spans="1:1">
      <c r="A52" s="1174">
        <f>IF('Форма 4.10.3 | Т-передача ТЭ'!$M$24="",1,0)</f>
        <v>0</v>
      </c>
    </row>
    <row r="53" spans="1:1">
      <c r="A53" s="1174">
        <f>IF('Форма 4.10.3 | Т-передача ТЭ'!$R$24="",1,0)</f>
        <v>0</v>
      </c>
    </row>
    <row r="54" spans="1:1">
      <c r="A54" s="1174">
        <f>IF('Форма 4.10.3 | Т-передача ТЭ'!$T$24="",1,0)</f>
        <v>0</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0</v>
      </c>
    </row>
    <row r="83" spans="1:1">
      <c r="A83" s="1174">
        <f>IF('Форма 4.9'!$G$10="",1,0)</f>
        <v>0</v>
      </c>
    </row>
    <row r="84" spans="1:1">
      <c r="A84" s="1174">
        <f>IF('Форма 4.9'!$F$11="",1,0)</f>
        <v>0</v>
      </c>
    </row>
    <row r="85" spans="1:1">
      <c r="A85" s="1174">
        <f>IF('Форма 4.9'!$G$11="",1,0)</f>
        <v>0</v>
      </c>
    </row>
    <row r="86" spans="1:1">
      <c r="A86" s="1174">
        <f>IF('Форма 4.9'!$F$12="",1,0)</f>
        <v>0</v>
      </c>
    </row>
    <row r="87" spans="1:1">
      <c r="A87" s="1174">
        <f>IF('Форма 4.9'!$G$12="",1,0)</f>
        <v>0</v>
      </c>
    </row>
    <row r="88" spans="1:1">
      <c r="A88" s="1174">
        <f>IF('Форма 4.9'!$F$13="",1,0)</f>
        <v>0</v>
      </c>
    </row>
    <row r="89" spans="1:1">
      <c r="A89" s="1174">
        <f>IF('Форма 4.9'!$G$13="",1,0)</f>
        <v>0</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4.10.1'!$H$26="",1,0)</f>
        <v>0</v>
      </c>
    </row>
    <row r="95" spans="1:1">
      <c r="A95" s="1174">
        <f>IF('Форма 4.10.1'!$I$26="",1,0)</f>
        <v>0</v>
      </c>
    </row>
    <row r="96" spans="1:1">
      <c r="A96" s="1174">
        <f>IF('Форма 4.10.1'!$J$26="",1,0)</f>
        <v>0</v>
      </c>
    </row>
    <row r="97" spans="1:1">
      <c r="A97" s="1174">
        <f>IF('Форма 4.10.1'!$H$39="",1,0)</f>
        <v>0</v>
      </c>
    </row>
    <row r="98" spans="1:1">
      <c r="A98" s="1174">
        <f>IF('Форма 4.10.1'!$I$39="",1,0)</f>
        <v>0</v>
      </c>
    </row>
    <row r="99" spans="1:1">
      <c r="A99" s="1174">
        <f>IF('Форма 4.10.1'!$J$39="",1,0)</f>
        <v>0</v>
      </c>
    </row>
    <row r="100" spans="1:1">
      <c r="A100" s="1174">
        <f>IF('Форма 4.10.1'!$H$52="",1,0)</f>
        <v>0</v>
      </c>
    </row>
    <row r="101" spans="1:1">
      <c r="A101" s="1174">
        <f>IF('Форма 4.10.1'!$I$52="",1,0)</f>
        <v>0</v>
      </c>
    </row>
    <row r="102" spans="1:1">
      <c r="A102" s="1174">
        <f>IF('Форма 4.10.1'!$J$52="",1,0)</f>
        <v>0</v>
      </c>
    </row>
    <row r="103" spans="1:1">
      <c r="A103" s="1174">
        <f>IF('Форма 4.10.1'!$H$65="",1,0)</f>
        <v>0</v>
      </c>
    </row>
    <row r="104" spans="1:1">
      <c r="A104" s="1174">
        <f>IF('Форма 4.10.1'!$I$65="",1,0)</f>
        <v>0</v>
      </c>
    </row>
    <row r="105" spans="1:1">
      <c r="A105" s="1174">
        <f>IF('Форма 4.10.1'!$J$65="",1,0)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тарифов'!$G$21="",1,0)</f>
        <v>0</v>
      </c>
    </row>
    <row r="120" spans="1:1">
      <c r="A120" s="1180">
        <f>IF('Перечень тарифов'!$K$21="",1,0)</f>
        <v>0</v>
      </c>
    </row>
    <row r="121" spans="1:1">
      <c r="A121" s="1180">
        <f>IF('Перечень тарифов'!$O$21="",1,0)</f>
        <v>0</v>
      </c>
    </row>
    <row r="122" spans="1:1">
      <c r="A122" s="1180">
        <f>IF('Перечень тарифов'!$S$21="",1,0)</f>
        <v>0</v>
      </c>
    </row>
    <row r="123" spans="1:1">
      <c r="A123" s="1180">
        <f>IF('Перечень тарифов'!$E$26="",1,0)</f>
        <v>0</v>
      </c>
    </row>
    <row r="124" spans="1:1">
      <c r="A124" s="1180">
        <f>IF('Перечень тарифов'!$F$26="",1,0)</f>
        <v>0</v>
      </c>
    </row>
    <row r="125" spans="1:1">
      <c r="A125" s="1180">
        <f>IF('Перечень тарифов'!$G$26="",1,0)</f>
        <v>0</v>
      </c>
    </row>
    <row r="126" spans="1:1">
      <c r="A126" s="1180">
        <f>IF('Перечень тарифов'!$K$26="",1,0)</f>
        <v>0</v>
      </c>
    </row>
    <row r="127" spans="1:1">
      <c r="A127" s="1180">
        <f>IF('Перечень тарифов'!$O$26="",1,0)</f>
        <v>0</v>
      </c>
    </row>
    <row r="128" spans="1:1">
      <c r="A128" s="1180">
        <f>IF('Перечень тарифов'!$S$26="",1,0)</f>
        <v>0</v>
      </c>
    </row>
    <row r="129" spans="1:1">
      <c r="A129" s="1180">
        <f>IF('Перечень тарифов'!$E$31="",1,0)</f>
        <v>0</v>
      </c>
    </row>
    <row r="130" spans="1:1">
      <c r="A130" s="1180">
        <f>IF('Перечень тарифов'!$F$31="",1,0)</f>
        <v>0</v>
      </c>
    </row>
    <row r="131" spans="1:1">
      <c r="A131" s="1180">
        <f>IF('Перечень тарифов'!$G$31="",1,0)</f>
        <v>0</v>
      </c>
    </row>
    <row r="132" spans="1:1">
      <c r="A132" s="1180">
        <f>IF('Перечень тарифов'!$K$31="",1,0)</f>
        <v>0</v>
      </c>
    </row>
    <row r="133" spans="1:1">
      <c r="A133" s="1180">
        <f>IF('Перечень тарифов'!$O$31="",1,0)</f>
        <v>0</v>
      </c>
    </row>
    <row r="134" spans="1:1">
      <c r="A134" s="1180">
        <f>IF('Перечень тарифов'!$S$31="",1,0)</f>
        <v>0</v>
      </c>
    </row>
    <row r="135" spans="1:1">
      <c r="A135" s="1180">
        <f>IF('Форма 4.10.2 | Т-ТЭ | потр'!$O$24="",1,0)</f>
        <v>0</v>
      </c>
    </row>
    <row r="136" spans="1:1">
      <c r="A136" s="1180">
        <f>IF('Форма 4.10.3 | Т-ТН'!$O$24="",1,0)</f>
        <v>0</v>
      </c>
    </row>
    <row r="137" spans="1:1">
      <c r="A137" s="1180">
        <f>IF('Форма 4.10.3 | Т-передача ТЭ'!$O$24="",1,0)</f>
        <v>0</v>
      </c>
    </row>
    <row r="138" spans="1:1">
      <c r="A138" s="1180">
        <f>IF('Форма 4.10.1'!$H$19="",1,0)</f>
        <v>0</v>
      </c>
    </row>
    <row r="139" spans="1:1">
      <c r="A139" s="1180">
        <f>IF('Форма 4.10.1'!$I$19="",1,0)</f>
        <v>0</v>
      </c>
    </row>
    <row r="140" spans="1:1">
      <c r="A140" s="1180">
        <f>IF('Форма 4.10.1'!$J$19="",1,0)</f>
        <v>0</v>
      </c>
    </row>
    <row r="141" spans="1:1">
      <c r="A141" s="1180">
        <f>IF('Форма 4.10.1'!$H$31="",1,0)</f>
        <v>0</v>
      </c>
    </row>
    <row r="142" spans="1:1">
      <c r="A142" s="1180">
        <f>IF('Форма 4.10.1'!$I$31="",1,0)</f>
        <v>0</v>
      </c>
    </row>
    <row r="143" spans="1:1">
      <c r="A143" s="1180">
        <f>IF('Форма 4.10.1'!$J$31="",1,0)</f>
        <v>0</v>
      </c>
    </row>
    <row r="144" spans="1:1">
      <c r="A144" s="1180">
        <f>IF('Форма 4.10.1'!$H$44="",1,0)</f>
        <v>0</v>
      </c>
    </row>
    <row r="145" spans="1:1">
      <c r="A145" s="1180">
        <f>IF('Форма 4.10.1'!$I$44="",1,0)</f>
        <v>0</v>
      </c>
    </row>
    <row r="146" spans="1:1">
      <c r="A146" s="1180">
        <f>IF('Форма 4.10.1'!$J$44="",1,0)</f>
        <v>0</v>
      </c>
    </row>
    <row r="147" spans="1:1">
      <c r="A147" s="1180">
        <f>IF('Форма 4.10.1'!$H$57="",1,0)</f>
        <v>0</v>
      </c>
    </row>
    <row r="148" spans="1:1">
      <c r="A148" s="1180">
        <f>IF('Форма 4.10.1'!$I$57="",1,0)</f>
        <v>0</v>
      </c>
    </row>
    <row r="149" spans="1:1">
      <c r="A149" s="1180">
        <f>IF('Форма 4.10.1'!$J$57="",1,0)</f>
        <v>0</v>
      </c>
    </row>
    <row r="150" spans="1:1">
      <c r="A150" s="1180">
        <f>IF('Форма 4.10.1'!$H$70="",1,0)</f>
        <v>0</v>
      </c>
    </row>
    <row r="151" spans="1:1">
      <c r="A151" s="1180">
        <f>IF('Форма 4.10.1'!$I$70="",1,0)</f>
        <v>0</v>
      </c>
    </row>
    <row r="152" spans="1:1">
      <c r="A152" s="1180">
        <f>IF('Форма 4.10.1'!$J$70="",1,0)</f>
        <v>0</v>
      </c>
    </row>
    <row r="153" spans="1:1">
      <c r="A153" s="1180">
        <f>IF('Форма 4.10.1'!$H$21="",1,0)</f>
        <v>0</v>
      </c>
    </row>
    <row r="154" spans="1:1">
      <c r="A154" s="1180">
        <f>IF('Форма 4.10.1'!$I$21="",1,0)</f>
        <v>0</v>
      </c>
    </row>
    <row r="155" spans="1:1">
      <c r="A155" s="1180">
        <f>IF('Форма 4.10.1'!$J$21="",1,0)</f>
        <v>0</v>
      </c>
    </row>
    <row r="156" spans="1:1">
      <c r="A156" s="1180">
        <f>IF('Форма 4.10.1'!$H$36="",1,0)</f>
        <v>0</v>
      </c>
    </row>
    <row r="157" spans="1:1">
      <c r="A157" s="1180">
        <f>IF('Форма 4.10.1'!$I$36="",1,0)</f>
        <v>0</v>
      </c>
    </row>
    <row r="158" spans="1:1">
      <c r="A158" s="1180">
        <f>IF('Форма 4.10.1'!$J$36="",1,0)</f>
        <v>0</v>
      </c>
    </row>
    <row r="159" spans="1:1">
      <c r="A159" s="1180">
        <f>IF('Форма 4.10.1'!$H$49="",1,0)</f>
        <v>0</v>
      </c>
    </row>
    <row r="160" spans="1:1">
      <c r="A160" s="1180">
        <f>IF('Форма 4.10.1'!$I$49="",1,0)</f>
        <v>0</v>
      </c>
    </row>
    <row r="161" spans="1:1">
      <c r="A161" s="1180">
        <f>IF('Форма 4.10.1'!$J$49="",1,0)</f>
        <v>0</v>
      </c>
    </row>
    <row r="162" spans="1:1">
      <c r="A162" s="1180">
        <f>IF('Форма 4.10.1'!$H$62="",1,0)</f>
        <v>0</v>
      </c>
    </row>
    <row r="163" spans="1:1">
      <c r="A163" s="1180">
        <f>IF('Форма 4.10.1'!$I$62="",1,0)</f>
        <v>0</v>
      </c>
    </row>
    <row r="164" spans="1:1">
      <c r="A164" s="1180">
        <f>IF('Форма 4.10.1'!$J$62="",1,0)</f>
        <v>0</v>
      </c>
    </row>
    <row r="165" spans="1:1">
      <c r="A165" s="1180">
        <f>IF('Форма 4.10.1'!$H$75="",1,0)</f>
        <v>0</v>
      </c>
    </row>
    <row r="166" spans="1:1">
      <c r="A166" s="1180">
        <f>IF('Форма 4.10.1'!$I$75="",1,0)</f>
        <v>0</v>
      </c>
    </row>
    <row r="167" spans="1:1">
      <c r="A167" s="1180">
        <f>IF('Форма 4.10.1'!$J$75="",1,0)</f>
        <v>0</v>
      </c>
    </row>
    <row r="168" spans="1:1">
      <c r="A168" s="1180">
        <f>IF('Форма 4.10.2 | Т-ТЭ | потр'!$Y$24="",1,0)</f>
        <v>0</v>
      </c>
    </row>
    <row r="169" spans="1:1">
      <c r="A169" s="1180">
        <f>IF('Форма 4.10.2 | Т-ТЭ | потр'!$AA$24="",1,0)</f>
        <v>0</v>
      </c>
    </row>
    <row r="170" spans="1:1">
      <c r="A170" s="1180">
        <f>IF('Форма 4.10.2 | Т-ТЭ | потр'!$V$24="",1,0)</f>
        <v>0</v>
      </c>
    </row>
    <row r="171" spans="1:1">
      <c r="A171" s="1180">
        <f>IF('Форма 4.10.2 | Т-ТЭ | потр'!$Z$24="",1,0)</f>
        <v>0</v>
      </c>
    </row>
    <row r="172" spans="1:1">
      <c r="A172" s="1180">
        <f>IF('Форма 4.10.2 | Т-ТЭ | потр'!$AB$24="",1,0)</f>
        <v>0</v>
      </c>
    </row>
    <row r="173" spans="1:1">
      <c r="A173" s="1180">
        <f>IF('Форма 4.10.2 | Т-ТЭ | потр'!$AF$24="",1,0)</f>
        <v>0</v>
      </c>
    </row>
    <row r="174" spans="1:1">
      <c r="A174" s="1180">
        <f>IF('Форма 4.10.2 | Т-ТЭ | потр'!$AH$24="",1,0)</f>
        <v>0</v>
      </c>
    </row>
    <row r="175" spans="1:1">
      <c r="A175" s="1180">
        <f>IF('Форма 4.10.2 | Т-ТЭ | потр'!$AC$24="",1,0)</f>
        <v>0</v>
      </c>
    </row>
    <row r="176" spans="1:1">
      <c r="A176" s="1180">
        <f>IF('Форма 4.10.2 | Т-ТЭ | потр'!$AG$24="",1,0)</f>
        <v>0</v>
      </c>
    </row>
    <row r="177" spans="1:1">
      <c r="A177" s="1180">
        <f>IF('Форма 4.10.2 | Т-ТЭ | потр'!$AI$24="",1,0)</f>
        <v>0</v>
      </c>
    </row>
    <row r="178" spans="1:1">
      <c r="A178" s="1180">
        <f>IF('Форма 4.10.2 | Т-ТЭ | потр'!$AM$24="",1,0)</f>
        <v>0</v>
      </c>
    </row>
    <row r="179" spans="1:1">
      <c r="A179" s="1180">
        <f>IF('Форма 4.10.2 | Т-ТЭ | потр'!$AO$24="",1,0)</f>
        <v>0</v>
      </c>
    </row>
    <row r="180" spans="1:1">
      <c r="A180" s="1180">
        <f>IF('Форма 4.10.2 | Т-ТЭ | потр'!$AJ$24="",1,0)</f>
        <v>0</v>
      </c>
    </row>
    <row r="181" spans="1:1">
      <c r="A181" s="1180">
        <f>IF('Форма 4.10.2 | Т-ТЭ | потр'!$AN$24="",1,0)</f>
        <v>0</v>
      </c>
    </row>
    <row r="182" spans="1:1">
      <c r="A182" s="1180">
        <f>IF('Форма 4.10.2 | Т-ТЭ | потр'!$AP$24="",1,0)</f>
        <v>0</v>
      </c>
    </row>
    <row r="183" spans="1:1">
      <c r="A183" s="1180">
        <f>IF('Форма 4.10.3 | Т-ТН'!$Y$24="",1,0)</f>
        <v>0</v>
      </c>
    </row>
    <row r="184" spans="1:1">
      <c r="A184" s="1180">
        <f>IF('Форма 4.10.3 | Т-ТН'!$AA$24="",1,0)</f>
        <v>0</v>
      </c>
    </row>
    <row r="185" spans="1:1">
      <c r="A185" s="1180">
        <f>IF('Форма 4.10.3 | Т-ТН'!$V$24="",1,0)</f>
        <v>0</v>
      </c>
    </row>
    <row r="186" spans="1:1">
      <c r="A186" s="1180">
        <f>IF('Форма 4.10.3 | Т-ТН'!$Z$24="",1,0)</f>
        <v>0</v>
      </c>
    </row>
    <row r="187" spans="1:1">
      <c r="A187" s="1180">
        <f>IF('Форма 4.10.3 | Т-ТН'!$AB$24="",1,0)</f>
        <v>0</v>
      </c>
    </row>
    <row r="188" spans="1:1">
      <c r="A188" s="1180">
        <f>IF('Форма 4.10.3 | Т-ТН'!$AF$24="",1,0)</f>
        <v>0</v>
      </c>
    </row>
    <row r="189" spans="1:1">
      <c r="A189" s="1180">
        <f>IF('Форма 4.10.3 | Т-ТН'!$AH$24="",1,0)</f>
        <v>0</v>
      </c>
    </row>
    <row r="190" spans="1:1">
      <c r="A190" s="1180">
        <f>IF('Форма 4.10.3 | Т-ТН'!$AC$24="",1,0)</f>
        <v>0</v>
      </c>
    </row>
    <row r="191" spans="1:1">
      <c r="A191" s="1180">
        <f>IF('Форма 4.10.3 | Т-ТН'!$AG$24="",1,0)</f>
        <v>0</v>
      </c>
    </row>
    <row r="192" spans="1:1">
      <c r="A192" s="1180">
        <f>IF('Форма 4.10.3 | Т-ТН'!$AI$24="",1,0)</f>
        <v>0</v>
      </c>
    </row>
    <row r="193" spans="1:1">
      <c r="A193" s="1180">
        <f>IF('Форма 4.10.3 | Т-ТН'!$AM$24="",1,0)</f>
        <v>0</v>
      </c>
    </row>
    <row r="194" spans="1:1">
      <c r="A194" s="1180">
        <f>IF('Форма 4.10.3 | Т-ТН'!$AO$24="",1,0)</f>
        <v>0</v>
      </c>
    </row>
    <row r="195" spans="1:1">
      <c r="A195" s="1180">
        <f>IF('Форма 4.10.3 | Т-ТН'!$AJ$24="",1,0)</f>
        <v>0</v>
      </c>
    </row>
    <row r="196" spans="1:1">
      <c r="A196" s="1180">
        <f>IF('Форма 4.10.3 | Т-ТН'!$AN$24="",1,0)</f>
        <v>0</v>
      </c>
    </row>
    <row r="197" spans="1:1">
      <c r="A197" s="1180">
        <f>IF('Форма 4.10.3 | Т-ТН'!$AP$24="",1,0)</f>
        <v>0</v>
      </c>
    </row>
    <row r="198" spans="1:1">
      <c r="A198" s="1180">
        <f>IF('Форма 4.10.1'!$K$24="",1,0)</f>
        <v>0</v>
      </c>
    </row>
    <row r="199" spans="1:1">
      <c r="A199" s="1180">
        <f>IF('Форма 4.10.1'!$H$27="",1,0)</f>
        <v>0</v>
      </c>
    </row>
    <row r="200" spans="1:1">
      <c r="A200" s="1180">
        <f>IF('Форма 4.10.1'!$I$27="",1,0)</f>
        <v>0</v>
      </c>
    </row>
    <row r="201" spans="1:1">
      <c r="A201" s="1180">
        <f>IF('Форма 4.10.1'!$J$27="",1,0)</f>
        <v>0</v>
      </c>
    </row>
    <row r="202" spans="1:1">
      <c r="A202" s="1180">
        <f>IF('Форма 4.10.1'!$H$28="",1,0)</f>
        <v>0</v>
      </c>
    </row>
    <row r="203" spans="1:1">
      <c r="A203" s="1180">
        <f>IF('Форма 4.10.1'!$I$28="",1,0)</f>
        <v>0</v>
      </c>
    </row>
    <row r="204" spans="1:1">
      <c r="A204" s="1180">
        <f>IF('Форма 4.10.1'!$J$28="",1,0)</f>
        <v>0</v>
      </c>
    </row>
    <row r="205" spans="1:1">
      <c r="A205" s="1180">
        <f>IF('Форма 4.10.1'!$H$29="",1,0)</f>
        <v>0</v>
      </c>
    </row>
    <row r="206" spans="1:1">
      <c r="A206" s="1180">
        <f>IF('Форма 4.10.1'!$I$29="",1,0)</f>
        <v>0</v>
      </c>
    </row>
    <row r="207" spans="1:1">
      <c r="A207" s="1180">
        <f>IF('Форма 4.10.1'!$J$29="",1,0)</f>
        <v>0</v>
      </c>
    </row>
    <row r="208" spans="1:1">
      <c r="A208" s="1180">
        <f>IF('Форма 4.10.1'!$H$32="",1,0)</f>
        <v>0</v>
      </c>
    </row>
    <row r="209" spans="1:1">
      <c r="A209" s="1180">
        <f>IF('Форма 4.10.1'!$I$32="",1,0)</f>
        <v>0</v>
      </c>
    </row>
    <row r="210" spans="1:1">
      <c r="A210" s="1180">
        <f>IF('Форма 4.10.1'!$J$32="",1,0)</f>
        <v>0</v>
      </c>
    </row>
    <row r="211" spans="1:1">
      <c r="A211" s="1180">
        <f>IF('Форма 4.10.1'!$H$33="",1,0)</f>
        <v>0</v>
      </c>
    </row>
    <row r="212" spans="1:1">
      <c r="A212" s="1180">
        <f>IF('Форма 4.10.1'!$I$33="",1,0)</f>
        <v>0</v>
      </c>
    </row>
    <row r="213" spans="1:1">
      <c r="A213" s="1180">
        <f>IF('Форма 4.10.1'!$J$33="",1,0)</f>
        <v>0</v>
      </c>
    </row>
    <row r="214" spans="1:1">
      <c r="A214" s="1180">
        <f>IF('Форма 4.10.1'!$H$34="",1,0)</f>
        <v>0</v>
      </c>
    </row>
    <row r="215" spans="1:1">
      <c r="A215" s="1180">
        <f>IF('Форма 4.10.1'!$I$34="",1,0)</f>
        <v>0</v>
      </c>
    </row>
    <row r="216" spans="1:1">
      <c r="A216" s="1180">
        <f>IF('Форма 4.10.1'!$J$34="",1,0)</f>
        <v>0</v>
      </c>
    </row>
    <row r="217" spans="1:1">
      <c r="A217" s="1180">
        <f>IF('Форма 4.10.1'!$H$40="",1,0)</f>
        <v>0</v>
      </c>
    </row>
    <row r="218" spans="1:1">
      <c r="A218" s="1180">
        <f>IF('Форма 4.10.1'!$I$40="",1,0)</f>
        <v>0</v>
      </c>
    </row>
    <row r="219" spans="1:1">
      <c r="A219" s="1180">
        <f>IF('Форма 4.10.1'!$J$40="",1,0)</f>
        <v>0</v>
      </c>
    </row>
    <row r="220" spans="1:1">
      <c r="A220" s="1180">
        <f>IF('Форма 4.10.1'!$H$41="",1,0)</f>
        <v>0</v>
      </c>
    </row>
    <row r="221" spans="1:1">
      <c r="A221" s="1180">
        <f>IF('Форма 4.10.1'!$I$41="",1,0)</f>
        <v>0</v>
      </c>
    </row>
    <row r="222" spans="1:1">
      <c r="A222" s="1180">
        <f>IF('Форма 4.10.1'!$J$41="",1,0)</f>
        <v>0</v>
      </c>
    </row>
    <row r="223" spans="1:1">
      <c r="A223" s="1180">
        <f>IF('Форма 4.10.1'!$H$42="",1,0)</f>
        <v>0</v>
      </c>
    </row>
    <row r="224" spans="1:1">
      <c r="A224" s="1180">
        <f>IF('Форма 4.10.1'!$I$42="",1,0)</f>
        <v>0</v>
      </c>
    </row>
    <row r="225" spans="1:1">
      <c r="A225" s="1180">
        <f>IF('Форма 4.10.1'!$J$42="",1,0)</f>
        <v>0</v>
      </c>
    </row>
    <row r="226" spans="1:1">
      <c r="A226" s="1180">
        <f>IF('Форма 4.10.1'!$H$45="",1,0)</f>
        <v>0</v>
      </c>
    </row>
    <row r="227" spans="1:1">
      <c r="A227" s="1180">
        <f>IF('Форма 4.10.1'!$I$45="",1,0)</f>
        <v>0</v>
      </c>
    </row>
    <row r="228" spans="1:1">
      <c r="A228" s="1180">
        <f>IF('Форма 4.10.1'!$J$45="",1,0)</f>
        <v>0</v>
      </c>
    </row>
    <row r="229" spans="1:1">
      <c r="A229" s="1180">
        <f>IF('Форма 4.10.1'!$H$46="",1,0)</f>
        <v>0</v>
      </c>
    </row>
    <row r="230" spans="1:1">
      <c r="A230" s="1180">
        <f>IF('Форма 4.10.1'!$I$46="",1,0)</f>
        <v>0</v>
      </c>
    </row>
    <row r="231" spans="1:1">
      <c r="A231" s="1180">
        <f>IF('Форма 4.10.1'!$J$46="",1,0)</f>
        <v>0</v>
      </c>
    </row>
    <row r="232" spans="1:1">
      <c r="A232" s="1180">
        <f>IF('Форма 4.10.1'!$H$47="",1,0)</f>
        <v>0</v>
      </c>
    </row>
    <row r="233" spans="1:1">
      <c r="A233" s="1180">
        <f>IF('Форма 4.10.1'!$I$47="",1,0)</f>
        <v>0</v>
      </c>
    </row>
    <row r="234" spans="1:1">
      <c r="A234" s="1180">
        <f>IF('Форма 4.10.1'!$J$47="",1,0)</f>
        <v>0</v>
      </c>
    </row>
    <row r="235" spans="1:1">
      <c r="A235" s="1180">
        <f>IF('Форма 4.10.1'!$H$53="",1,0)</f>
        <v>0</v>
      </c>
    </row>
    <row r="236" spans="1:1">
      <c r="A236" s="1180">
        <f>IF('Форма 4.10.1'!$I$53="",1,0)</f>
        <v>0</v>
      </c>
    </row>
    <row r="237" spans="1:1">
      <c r="A237" s="1180">
        <f>IF('Форма 4.10.1'!$J$53="",1,0)</f>
        <v>0</v>
      </c>
    </row>
    <row r="238" spans="1:1">
      <c r="A238" s="1180">
        <f>IF('Форма 4.10.1'!$H$54="",1,0)</f>
        <v>0</v>
      </c>
    </row>
    <row r="239" spans="1:1">
      <c r="A239" s="1180">
        <f>IF('Форма 4.10.1'!$I$54="",1,0)</f>
        <v>0</v>
      </c>
    </row>
    <row r="240" spans="1:1">
      <c r="A240" s="1180">
        <f>IF('Форма 4.10.1'!$J$54="",1,0)</f>
        <v>0</v>
      </c>
    </row>
    <row r="241" spans="1:1">
      <c r="A241" s="1180">
        <f>IF('Форма 4.10.1'!$H$55="",1,0)</f>
        <v>0</v>
      </c>
    </row>
    <row r="242" spans="1:1">
      <c r="A242" s="1180">
        <f>IF('Форма 4.10.1'!$I$55="",1,0)</f>
        <v>0</v>
      </c>
    </row>
    <row r="243" spans="1:1">
      <c r="A243" s="1180">
        <f>IF('Форма 4.10.1'!$J$55="",1,0)</f>
        <v>0</v>
      </c>
    </row>
    <row r="244" spans="1:1">
      <c r="A244" s="1180">
        <f>IF('Форма 4.10.1'!$H$58="",1,0)</f>
        <v>0</v>
      </c>
    </row>
    <row r="245" spans="1:1">
      <c r="A245" s="1180">
        <f>IF('Форма 4.10.1'!$I$58="",1,0)</f>
        <v>0</v>
      </c>
    </row>
    <row r="246" spans="1:1">
      <c r="A246" s="1180">
        <f>IF('Форма 4.10.1'!$J$58="",1,0)</f>
        <v>0</v>
      </c>
    </row>
    <row r="247" spans="1:1">
      <c r="A247" s="1180">
        <f>IF('Форма 4.10.1'!$H$59="",1,0)</f>
        <v>0</v>
      </c>
    </row>
    <row r="248" spans="1:1">
      <c r="A248" s="1180">
        <f>IF('Форма 4.10.1'!$I$59="",1,0)</f>
        <v>0</v>
      </c>
    </row>
    <row r="249" spans="1:1">
      <c r="A249" s="1180">
        <f>IF('Форма 4.10.1'!$J$59="",1,0)</f>
        <v>0</v>
      </c>
    </row>
    <row r="250" spans="1:1">
      <c r="A250" s="1180">
        <f>IF('Форма 4.10.1'!$H$60="",1,0)</f>
        <v>0</v>
      </c>
    </row>
    <row r="251" spans="1:1">
      <c r="A251" s="1180">
        <f>IF('Форма 4.10.1'!$I$60="",1,0)</f>
        <v>0</v>
      </c>
    </row>
    <row r="252" spans="1:1">
      <c r="A252" s="1180">
        <f>IF('Форма 4.10.1'!$J$60="",1,0)</f>
        <v>0</v>
      </c>
    </row>
    <row r="253" spans="1:1">
      <c r="A253" s="1180">
        <f>IF('Форма 4.10.1'!$H$66="",1,0)</f>
        <v>0</v>
      </c>
    </row>
    <row r="254" spans="1:1">
      <c r="A254" s="1180">
        <f>IF('Форма 4.10.1'!$I$66="",1,0)</f>
        <v>0</v>
      </c>
    </row>
    <row r="255" spans="1:1">
      <c r="A255" s="1180">
        <f>IF('Форма 4.10.1'!$J$66="",1,0)</f>
        <v>0</v>
      </c>
    </row>
    <row r="256" spans="1:1">
      <c r="A256" s="1180">
        <f>IF('Форма 4.10.1'!$H$67="",1,0)</f>
        <v>0</v>
      </c>
    </row>
    <row r="257" spans="1:1">
      <c r="A257" s="1180">
        <f>IF('Форма 4.10.1'!$I$67="",1,0)</f>
        <v>0</v>
      </c>
    </row>
    <row r="258" spans="1:1">
      <c r="A258" s="1180">
        <f>IF('Форма 4.10.1'!$J$67="",1,0)</f>
        <v>0</v>
      </c>
    </row>
    <row r="259" spans="1:1">
      <c r="A259" s="1180">
        <f>IF('Форма 4.10.1'!$H$68="",1,0)</f>
        <v>0</v>
      </c>
    </row>
    <row r="260" spans="1:1">
      <c r="A260" s="1180">
        <f>IF('Форма 4.10.1'!$I$68="",1,0)</f>
        <v>0</v>
      </c>
    </row>
    <row r="261" spans="1:1">
      <c r="A261" s="1180">
        <f>IF('Форма 4.10.1'!$J$68="",1,0)</f>
        <v>0</v>
      </c>
    </row>
    <row r="262" spans="1:1">
      <c r="A262" s="1180">
        <f>IF('Форма 4.10.1'!$H$71="",1,0)</f>
        <v>0</v>
      </c>
    </row>
    <row r="263" spans="1:1">
      <c r="A263" s="1180">
        <f>IF('Форма 4.10.1'!$I$71="",1,0)</f>
        <v>0</v>
      </c>
    </row>
    <row r="264" spans="1:1">
      <c r="A264" s="1180">
        <f>IF('Форма 4.10.1'!$J$71="",1,0)</f>
        <v>0</v>
      </c>
    </row>
    <row r="265" spans="1:1">
      <c r="A265" s="1180">
        <f>IF('Форма 4.10.1'!$H$72="",1,0)</f>
        <v>0</v>
      </c>
    </row>
    <row r="266" spans="1:1">
      <c r="A266" s="1180">
        <f>IF('Форма 4.10.1'!$I$72="",1,0)</f>
        <v>0</v>
      </c>
    </row>
    <row r="267" spans="1:1">
      <c r="A267" s="1180">
        <f>IF('Форма 4.10.1'!$J$72="",1,0)</f>
        <v>0</v>
      </c>
    </row>
    <row r="268" spans="1:1">
      <c r="A268" s="1180">
        <f>IF('Форма 4.10.1'!$H$73="",1,0)</f>
        <v>0</v>
      </c>
    </row>
    <row r="269" spans="1:1">
      <c r="A269" s="1180">
        <f>IF('Форма 4.10.1'!$I$73="",1,0)</f>
        <v>0</v>
      </c>
    </row>
    <row r="270" spans="1:1">
      <c r="A270" s="1180">
        <f>IF('Форма 4.10.1'!$J$73="",1,0)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ColWidth="9.125" defaultRowHeight="11.4"/>
  <cols>
    <col min="1" max="16384" width="9.125" style="1199"/>
  </cols>
  <sheetData>
    <row r="1" spans="1:3">
      <c r="A1" s="1199" t="s">
        <v>490</v>
      </c>
      <c r="B1" s="1199" t="s">
        <v>491</v>
      </c>
      <c r="C1" s="1199" t="s">
        <v>66</v>
      </c>
    </row>
    <row r="2" spans="1:3">
      <c r="A2" s="1199">
        <v>4189678</v>
      </c>
      <c r="B2" s="1199" t="s">
        <v>1461</v>
      </c>
      <c r="C2" s="1199" t="s">
        <v>1462</v>
      </c>
    </row>
    <row r="3" spans="1:3">
      <c r="A3" s="1199">
        <v>4190415</v>
      </c>
      <c r="B3" s="1199" t="s">
        <v>1463</v>
      </c>
      <c r="C3" s="1199" t="s">
        <v>1462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ColWidth="9.125" defaultRowHeight="11.4"/>
  <cols>
    <col min="1" max="1" width="9.125" style="251"/>
    <col min="2" max="2" width="66" style="251" customWidth="1"/>
    <col min="3" max="16384" width="9.125" style="251"/>
  </cols>
  <sheetData>
    <row r="3" spans="2:2">
      <c r="B3" s="330" t="s">
        <v>2050</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4"/>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ColWidth="9.125" defaultRowHeight="11.4"/>
  <cols>
    <col min="1" max="1" width="9.125" style="279"/>
    <col min="2" max="16384" width="9.1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ColWidth="9.125" defaultRowHeight="14.4"/>
  <cols>
    <col min="1" max="1" width="38.375" style="220" customWidth="1"/>
    <col min="2" max="16384" width="9.1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ColWidth="9.125" defaultRowHeight="13.8"/>
  <cols>
    <col min="1" max="1" width="9.125" style="119" hidden="1" customWidth="1"/>
    <col min="2" max="2" width="9.125" style="35" hidden="1" customWidth="1"/>
    <col min="3" max="3" width="3.75" style="224" customWidth="1"/>
    <col min="4" max="4" width="6.25" style="35" customWidth="1"/>
    <col min="5" max="5" width="46.375" style="35" customWidth="1"/>
    <col min="6" max="6" width="3.75" style="35" customWidth="1"/>
    <col min="7" max="7" width="5.75" style="35" customWidth="1"/>
    <col min="8" max="8" width="41.375" style="35" bestFit="1" customWidth="1"/>
    <col min="9" max="9" width="3.75" style="35" customWidth="1"/>
    <col min="10" max="10" width="5.75" style="35" customWidth="1"/>
    <col min="11" max="11" width="32.625" style="35" customWidth="1"/>
    <col min="12" max="12" width="14.875" style="35" customWidth="1"/>
    <col min="13" max="13" width="3.75" style="204" hidden="1" customWidth="1"/>
    <col min="14" max="16" width="9.125" style="204" hidden="1" customWidth="1"/>
    <col min="17" max="17" width="25.75" style="336" hidden="1" customWidth="1"/>
    <col min="18" max="18" width="14.375" style="204" hidden="1" customWidth="1"/>
    <col min="19" max="22" width="9.125" style="333"/>
    <col min="23" max="16384" width="9.1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2">
      <c r="A4" s="119"/>
      <c r="B4" s="35"/>
      <c r="C4" s="222"/>
      <c r="D4" s="1240" t="s">
        <v>395</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83</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45" t="s">
        <v>397</v>
      </c>
      <c r="J8" s="1245"/>
      <c r="K8" s="1245"/>
      <c r="L8" s="1245"/>
      <c r="M8" s="204"/>
      <c r="N8" s="204"/>
      <c r="O8" s="204"/>
      <c r="P8" s="204"/>
      <c r="Q8" s="336"/>
      <c r="R8" s="204"/>
      <c r="S8" s="333"/>
      <c r="T8" s="333"/>
      <c r="U8" s="333"/>
      <c r="V8" s="333"/>
    </row>
    <row r="9" spans="1:256" s="120" customFormat="1" ht="20.25" customHeight="1">
      <c r="A9" s="119"/>
      <c r="B9" s="35"/>
      <c r="C9" s="222"/>
      <c r="D9" s="232" t="s">
        <v>91</v>
      </c>
      <c r="E9" s="232" t="s">
        <v>398</v>
      </c>
      <c r="F9" s="1236" t="s">
        <v>91</v>
      </c>
      <c r="G9" s="1237"/>
      <c r="H9" s="233" t="s">
        <v>398</v>
      </c>
      <c r="I9" s="1238" t="s">
        <v>91</v>
      </c>
      <c r="J9" s="1238"/>
      <c r="K9" s="233" t="s">
        <v>398</v>
      </c>
      <c r="L9" s="233" t="s">
        <v>399</v>
      </c>
      <c r="M9" s="204"/>
      <c r="N9" s="204"/>
      <c r="O9" s="204"/>
      <c r="P9" s="204"/>
      <c r="Q9" s="336"/>
      <c r="R9" s="204"/>
      <c r="S9" s="333"/>
      <c r="T9" s="333"/>
      <c r="U9" s="333"/>
      <c r="V9" s="333"/>
    </row>
    <row r="10" spans="1:256" ht="12" customHeight="1">
      <c r="C10" s="241"/>
      <c r="D10" s="331" t="s">
        <v>92</v>
      </c>
      <c r="E10" s="331" t="s">
        <v>48</v>
      </c>
      <c r="F10" s="1239" t="s">
        <v>49</v>
      </c>
      <c r="G10" s="1239"/>
      <c r="H10" s="331" t="s">
        <v>50</v>
      </c>
      <c r="I10" s="1239" t="s">
        <v>67</v>
      </c>
      <c r="J10" s="123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 customHeight="1">
      <c r="A12" s="84"/>
      <c r="B12" s="1095" t="s">
        <v>403</v>
      </c>
      <c r="C12" s="1230"/>
      <c r="D12" s="1231">
        <v>1</v>
      </c>
      <c r="E12" s="1232" t="s">
        <v>2050</v>
      </c>
      <c r="F12" s="1196"/>
      <c r="G12" s="1182">
        <v>0</v>
      </c>
      <c r="H12" s="334"/>
      <c r="I12" s="242"/>
      <c r="J12" s="371" t="s">
        <v>497</v>
      </c>
      <c r="K12" s="1090"/>
      <c r="L12" s="258"/>
      <c r="M12" s="1101">
        <f>mergeValue(H12)</f>
        <v>0</v>
      </c>
      <c r="N12" s="1100"/>
      <c r="O12" s="1100"/>
      <c r="P12" s="1101" t="str">
        <f>IF(ISERROR(MATCH(Q12,MODesc,0)),"n","y")</f>
        <v>n</v>
      </c>
      <c r="Q12" s="1100" t="s">
        <v>2050</v>
      </c>
      <c r="R12" s="1101" t="str">
        <f>K12&amp;"("&amp;L12&amp;")"</f>
        <v>()</v>
      </c>
      <c r="S12" s="1095"/>
      <c r="T12" s="1095"/>
      <c r="U12" s="240"/>
      <c r="V12" s="1095"/>
      <c r="W12" s="1095"/>
      <c r="X12" s="1095"/>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 customHeight="1">
      <c r="A13" s="84"/>
      <c r="B13" s="1095" t="s">
        <v>403</v>
      </c>
      <c r="C13" s="1230"/>
      <c r="D13" s="1231"/>
      <c r="E13" s="1233"/>
      <c r="F13" s="1234"/>
      <c r="G13" s="1231">
        <v>1</v>
      </c>
      <c r="H13" s="1228" t="s">
        <v>1445</v>
      </c>
      <c r="I13" s="242"/>
      <c r="J13" s="371" t="s">
        <v>497</v>
      </c>
      <c r="K13" s="1090"/>
      <c r="L13" s="258"/>
      <c r="M13" s="1101" t="str">
        <f>mergeValue(H13)</f>
        <v>городской округ Тольятти</v>
      </c>
      <c r="N13" s="1100"/>
      <c r="O13" s="1100"/>
      <c r="P13" s="1100"/>
      <c r="Q13" s="1100"/>
      <c r="R13" s="1101" t="str">
        <f>K13&amp;"("&amp;L13&amp;")"</f>
        <v>()</v>
      </c>
      <c r="S13" s="1095"/>
      <c r="T13" s="1095"/>
      <c r="U13" s="240"/>
      <c r="V13" s="1095"/>
      <c r="W13" s="1095"/>
      <c r="X13" s="1095"/>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5" t="s">
        <v>403</v>
      </c>
      <c r="C14" s="1230"/>
      <c r="D14" s="1231"/>
      <c r="E14" s="1233"/>
      <c r="F14" s="1235"/>
      <c r="G14" s="1231"/>
      <c r="H14" s="1229"/>
      <c r="I14" s="1200"/>
      <c r="J14" s="1182">
        <v>1</v>
      </c>
      <c r="K14" s="1195" t="s">
        <v>1445</v>
      </c>
      <c r="L14" s="239" t="s">
        <v>1446</v>
      </c>
      <c r="M14" s="1101" t="str">
        <f>mergeValue(H14)</f>
        <v>городской округ Тольятти</v>
      </c>
      <c r="N14" s="1100"/>
      <c r="O14" s="1100"/>
      <c r="P14" s="1100"/>
      <c r="Q14" s="1100"/>
      <c r="R14" s="1101" t="str">
        <f>K14&amp;" ("&amp;L14&amp;")"</f>
        <v>городской округ Тольятти (36740000)</v>
      </c>
      <c r="S14" s="1095"/>
      <c r="T14" s="1095"/>
      <c r="U14" s="240"/>
      <c r="V14" s="1095"/>
      <c r="W14" s="1095"/>
      <c r="X14" s="1095"/>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199999999999999">
      <c r="A19" s="247"/>
      <c r="C19" s="249"/>
      <c r="D19" s="250"/>
      <c r="E19" s="250"/>
      <c r="M19" s="204"/>
      <c r="N19" s="204"/>
      <c r="O19" s="204"/>
      <c r="P19" s="204"/>
      <c r="Q19" s="336"/>
      <c r="R19" s="204"/>
      <c r="S19" s="333"/>
      <c r="T19" s="333"/>
      <c r="U19" s="333"/>
      <c r="V19" s="333"/>
    </row>
    <row r="20" spans="1:22" s="248" customFormat="1" ht="10.199999999999999">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ColWidth="9.125" defaultRowHeight="11.4"/>
  <cols>
    <col min="1" max="1" width="9.125" style="1199"/>
    <col min="2" max="2" width="65.25" style="1199" customWidth="1"/>
    <col min="3" max="3" width="41" style="1199" customWidth="1"/>
    <col min="4" max="16384" width="9.125" style="1199"/>
  </cols>
  <sheetData>
    <row r="1" spans="1:2">
      <c r="A1" s="1199" t="s">
        <v>328</v>
      </c>
      <c r="B1" s="1199" t="s">
        <v>329</v>
      </c>
    </row>
    <row r="2" spans="1:2">
      <c r="A2" s="1199">
        <v>4213775</v>
      </c>
      <c r="B2" s="1199" t="s">
        <v>582</v>
      </c>
    </row>
    <row r="3" spans="1:2">
      <c r="A3" s="1199">
        <v>4213784</v>
      </c>
      <c r="B3" s="1199" t="s">
        <v>675</v>
      </c>
    </row>
    <row r="4" spans="1:2">
      <c r="A4" s="1199">
        <v>4213781</v>
      </c>
      <c r="B4" s="1199" t="s">
        <v>674</v>
      </c>
    </row>
    <row r="5" spans="1:2">
      <c r="A5" s="1199">
        <v>4213776</v>
      </c>
      <c r="B5" s="1199" t="s">
        <v>583</v>
      </c>
    </row>
    <row r="6" spans="1:2">
      <c r="A6" s="1199">
        <v>4213777</v>
      </c>
      <c r="B6" s="1199" t="s">
        <v>584</v>
      </c>
    </row>
    <row r="7" spans="1:2">
      <c r="A7" s="1199">
        <v>4213778</v>
      </c>
      <c r="B7" s="1199" t="s">
        <v>585</v>
      </c>
    </row>
    <row r="8" spans="1:2">
      <c r="A8" s="1199">
        <v>4213780</v>
      </c>
      <c r="B8" s="1199" t="s">
        <v>586</v>
      </c>
    </row>
    <row r="9" spans="1:2">
      <c r="A9" s="1199">
        <v>4213779</v>
      </c>
      <c r="B9" s="1199" t="s">
        <v>589</v>
      </c>
    </row>
    <row r="10" spans="1:2">
      <c r="A10" s="1199">
        <v>4213783</v>
      </c>
      <c r="B10" s="1199" t="s">
        <v>588</v>
      </c>
    </row>
    <row r="11" spans="1:2">
      <c r="A11" s="1199">
        <v>4213782</v>
      </c>
      <c r="B11" s="1199"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ColWidth="9.125" defaultRowHeight="11.4"/>
  <cols>
    <col min="1" max="1" width="9.125" style="1199"/>
    <col min="2" max="2" width="65.25" style="1199" customWidth="1"/>
    <col min="3" max="3" width="41" style="1199" customWidth="1"/>
    <col min="4" max="16384" width="9.125" style="1199"/>
  </cols>
  <sheetData>
    <row r="1" spans="1:2">
      <c r="A1" s="1199" t="s">
        <v>328</v>
      </c>
      <c r="B1" s="1199" t="s">
        <v>330</v>
      </c>
    </row>
    <row r="2" spans="1:2">
      <c r="A2" s="1199">
        <v>4190064</v>
      </c>
      <c r="B2" s="1199" t="s">
        <v>1451</v>
      </c>
    </row>
    <row r="3" spans="1:2">
      <c r="A3" s="1199">
        <v>4190065</v>
      </c>
      <c r="B3" s="1199" t="s">
        <v>1452</v>
      </c>
    </row>
    <row r="4" spans="1:2">
      <c r="A4" s="1199">
        <v>4190066</v>
      </c>
      <c r="B4" s="1199" t="s">
        <v>1453</v>
      </c>
    </row>
    <row r="5" spans="1:2">
      <c r="A5" s="1199">
        <v>4190067</v>
      </c>
      <c r="B5" s="1199" t="s">
        <v>1454</v>
      </c>
    </row>
    <row r="6" spans="1:2">
      <c r="A6" s="1199">
        <v>4190068</v>
      </c>
      <c r="B6" s="1199" t="s">
        <v>1455</v>
      </c>
    </row>
    <row r="7" spans="1:2">
      <c r="A7" s="1199">
        <v>4190069</v>
      </c>
      <c r="B7" s="1199" t="s">
        <v>1456</v>
      </c>
    </row>
    <row r="8" spans="1:2">
      <c r="A8" s="1199">
        <v>4190070</v>
      </c>
      <c r="B8" s="1199" t="s">
        <v>1457</v>
      </c>
    </row>
    <row r="9" spans="1:2">
      <c r="A9" s="1199">
        <v>4190071</v>
      </c>
      <c r="B9" s="1199" t="s">
        <v>1458</v>
      </c>
    </row>
    <row r="10" spans="1:2">
      <c r="A10" s="1199">
        <v>4190072</v>
      </c>
      <c r="B10" s="1199" t="s">
        <v>1459</v>
      </c>
    </row>
    <row r="11" spans="1:2">
      <c r="A11" s="1199">
        <v>4190073</v>
      </c>
      <c r="B11" s="1199" t="s">
        <v>1460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ColWidth="9.125" defaultRowHeight="13.2"/>
  <cols>
    <col min="1" max="16384" width="9.1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5"/>
  <sheetViews>
    <sheetView showGridLines="0" zoomScaleNormal="100" workbookViewId="0"/>
  </sheetViews>
  <sheetFormatPr defaultColWidth="9.125" defaultRowHeight="11.4"/>
  <cols>
    <col min="1" max="1" width="36.25" style="3" customWidth="1"/>
    <col min="2" max="2" width="21.125" style="3" customWidth="1"/>
    <col min="3" max="16384" width="9.1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4"/>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4"/>
  <cols>
    <col min="1" max="1" width="49.1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ColWidth="9.125" defaultRowHeight="11.4"/>
  <cols>
    <col min="1" max="1" width="9.125" style="16"/>
    <col min="2" max="16384" width="9.1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50"/>
  <sheetViews>
    <sheetView showGridLines="0" topLeftCell="C4" zoomScaleNormal="100" workbookViewId="0">
      <selection activeCell="J40" sqref="J40"/>
    </sheetView>
  </sheetViews>
  <sheetFormatPr defaultColWidth="9.125" defaultRowHeight="11.4"/>
  <cols>
    <col min="1" max="2" width="3.75" style="202" hidden="1" customWidth="1"/>
    <col min="3" max="3" width="3.75" style="96" bestFit="1" customWidth="1"/>
    <col min="4" max="4" width="6.125" style="96" customWidth="1"/>
    <col min="5" max="5" width="50.75" style="96" customWidth="1"/>
    <col min="6" max="6" width="33.875" style="96" customWidth="1"/>
    <col min="7" max="7" width="8.625" style="96" customWidth="1"/>
    <col min="8" max="8" width="3.75" style="96" customWidth="1"/>
    <col min="9" max="9" width="5.375" style="96" customWidth="1"/>
    <col min="10" max="10" width="47.875" style="96" customWidth="1"/>
    <col min="11" max="12" width="3.75" style="96" customWidth="1"/>
    <col min="13" max="13" width="5.75" style="96" customWidth="1"/>
    <col min="14" max="14" width="28.125" style="96" customWidth="1"/>
    <col min="15" max="16" width="3.75" style="96" customWidth="1"/>
    <col min="17" max="17" width="5.75" style="96" customWidth="1"/>
    <col min="18" max="18" width="34.375" style="96" customWidth="1"/>
    <col min="19" max="20" width="3.75" style="503" customWidth="1"/>
    <col min="21" max="21" width="5.75" style="503" customWidth="1"/>
    <col min="22" max="22" width="34.375" style="503" customWidth="1"/>
    <col min="23" max="23" width="30.75" style="96" customWidth="1"/>
    <col min="24" max="24" width="3.75" style="96" customWidth="1"/>
    <col min="25" max="16384" width="9.1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627</v>
      </c>
      <c r="E5" s="1241"/>
      <c r="F5" s="1241"/>
      <c r="G5" s="1241"/>
      <c r="H5" s="1241"/>
      <c r="I5" s="1241"/>
      <c r="J5" s="1242"/>
      <c r="K5" s="408"/>
      <c r="L5" s="169"/>
      <c r="M5" s="169"/>
      <c r="N5" s="169"/>
      <c r="O5" s="169"/>
      <c r="P5" s="169"/>
      <c r="Q5" s="169"/>
      <c r="R5" s="169"/>
      <c r="S5" s="537"/>
      <c r="T5" s="537"/>
      <c r="U5" s="537"/>
      <c r="V5" s="537"/>
      <c r="W5" s="169"/>
    </row>
    <row r="6" spans="1:24" s="438" customFormat="1" ht="3" customHeight="1">
      <c r="A6" s="292"/>
      <c r="B6" s="292"/>
      <c r="D6" s="1272"/>
      <c r="E6" s="1273"/>
      <c r="F6" s="1273"/>
      <c r="G6" s="1273"/>
      <c r="H6" s="1273"/>
      <c r="I6" s="1273"/>
      <c r="J6" s="1274"/>
      <c r="S6" s="614"/>
      <c r="T6" s="614"/>
      <c r="U6" s="614"/>
      <c r="V6" s="614"/>
    </row>
    <row r="7" spans="1:24" s="438" customFormat="1" ht="5.25" hidden="1" customHeight="1">
      <c r="A7" s="292"/>
      <c r="B7" s="292"/>
      <c r="E7" s="1275"/>
      <c r="F7" s="1275"/>
      <c r="G7" s="1267"/>
      <c r="H7" s="1267"/>
      <c r="I7" s="1267"/>
      <c r="J7" s="1267"/>
      <c r="S7" s="614"/>
      <c r="T7" s="614"/>
      <c r="U7" s="614"/>
      <c r="V7" s="614"/>
    </row>
    <row r="8" spans="1:24" s="438" customFormat="1" ht="5.25" hidden="1" customHeight="1">
      <c r="A8" s="292"/>
      <c r="B8" s="292"/>
      <c r="E8" s="1275"/>
      <c r="F8" s="1275"/>
      <c r="G8" s="1267"/>
      <c r="H8" s="1267"/>
      <c r="I8" s="1267"/>
      <c r="J8" s="1267"/>
      <c r="S8" s="614"/>
      <c r="T8" s="614"/>
      <c r="U8" s="614"/>
      <c r="V8" s="614"/>
    </row>
    <row r="9" spans="1:24" s="438" customFormat="1" ht="5.25" hidden="1" customHeight="1">
      <c r="A9" s="292"/>
      <c r="B9" s="292"/>
      <c r="E9" s="1275"/>
      <c r="F9" s="1275"/>
      <c r="G9" s="1267"/>
      <c r="H9" s="1267"/>
      <c r="I9" s="1267"/>
      <c r="J9" s="1267"/>
      <c r="S9" s="614"/>
      <c r="T9" s="614"/>
      <c r="U9" s="614"/>
      <c r="V9" s="614"/>
    </row>
    <row r="10" spans="1:24" s="614" customFormat="1" ht="4.2" hidden="1">
      <c r="A10" s="292"/>
      <c r="B10" s="292"/>
      <c r="E10" s="1276"/>
      <c r="F10" s="1276"/>
      <c r="G10" s="788"/>
      <c r="H10" s="434"/>
      <c r="I10" s="746"/>
      <c r="J10" s="746"/>
    </row>
    <row r="11" spans="1:24" s="152" customFormat="1" ht="18.75" hidden="1" customHeight="1">
      <c r="A11" s="292"/>
      <c r="B11" s="292"/>
      <c r="D11" s="145"/>
      <c r="E11" s="1277" t="s">
        <v>634</v>
      </c>
      <c r="F11" s="1277"/>
      <c r="G11" s="1201" t="s">
        <v>84</v>
      </c>
      <c r="H11" s="436"/>
      <c r="I11" s="159"/>
      <c r="J11" s="145"/>
      <c r="K11" s="146"/>
      <c r="L11" s="145"/>
      <c r="M11" s="145"/>
      <c r="N11" s="146"/>
      <c r="O11" s="146"/>
      <c r="P11" s="145"/>
      <c r="Q11" s="145"/>
      <c r="R11" s="146"/>
      <c r="S11" s="523"/>
      <c r="T11" s="522"/>
      <c r="U11" s="522"/>
      <c r="V11" s="523"/>
    </row>
    <row r="12" spans="1:24" s="438" customFormat="1" ht="18.600000000000001" hidden="1">
      <c r="A12" s="292"/>
      <c r="B12" s="292"/>
      <c r="E12" s="1277" t="s">
        <v>635</v>
      </c>
      <c r="F12" s="1277"/>
      <c r="G12" s="1201"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71"/>
      <c r="F13" s="127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8" t="s">
        <v>91</v>
      </c>
      <c r="E17" s="1268" t="s">
        <v>296</v>
      </c>
      <c r="F17" s="1268" t="s">
        <v>79</v>
      </c>
      <c r="G17" s="1268" t="s">
        <v>436</v>
      </c>
      <c r="H17" s="1268" t="s">
        <v>91</v>
      </c>
      <c r="I17" s="1268"/>
      <c r="J17" s="1268" t="s">
        <v>19</v>
      </c>
      <c r="K17" s="1270" t="s">
        <v>462</v>
      </c>
      <c r="L17" s="1270"/>
      <c r="M17" s="1270"/>
      <c r="N17" s="1270"/>
      <c r="O17" s="1270" t="s">
        <v>625</v>
      </c>
      <c r="P17" s="1270"/>
      <c r="Q17" s="1270"/>
      <c r="R17" s="1270"/>
      <c r="S17" s="1270" t="s">
        <v>626</v>
      </c>
      <c r="T17" s="1270"/>
      <c r="U17" s="1270"/>
      <c r="V17" s="1270"/>
      <c r="W17" s="1268" t="s">
        <v>243</v>
      </c>
    </row>
    <row r="18" spans="1:24" ht="30.75" customHeight="1">
      <c r="D18" s="1268"/>
      <c r="E18" s="1268"/>
      <c r="F18" s="1268"/>
      <c r="G18" s="1268"/>
      <c r="H18" s="1268"/>
      <c r="I18" s="1268"/>
      <c r="J18" s="1268"/>
      <c r="K18" s="109" t="s">
        <v>299</v>
      </c>
      <c r="L18" s="1268" t="s">
        <v>91</v>
      </c>
      <c r="M18" s="1268"/>
      <c r="N18" s="109" t="s">
        <v>229</v>
      </c>
      <c r="O18" s="109" t="s">
        <v>299</v>
      </c>
      <c r="P18" s="1268" t="s">
        <v>91</v>
      </c>
      <c r="Q18" s="1268"/>
      <c r="R18" s="109" t="s">
        <v>229</v>
      </c>
      <c r="S18" s="510" t="s">
        <v>299</v>
      </c>
      <c r="T18" s="1268" t="s">
        <v>91</v>
      </c>
      <c r="U18" s="1268"/>
      <c r="V18" s="510" t="s">
        <v>398</v>
      </c>
      <c r="W18" s="1268"/>
    </row>
    <row r="19" spans="1:24" s="382" customFormat="1" ht="12" customHeight="1">
      <c r="A19" s="381"/>
      <c r="B19" s="381"/>
      <c r="D19" s="39" t="s">
        <v>92</v>
      </c>
      <c r="E19" s="39" t="s">
        <v>48</v>
      </c>
      <c r="F19" s="39" t="s">
        <v>49</v>
      </c>
      <c r="G19" s="39" t="s">
        <v>50</v>
      </c>
      <c r="H19" s="1269" t="s">
        <v>67</v>
      </c>
      <c r="I19" s="1269"/>
      <c r="J19" s="39" t="s">
        <v>68</v>
      </c>
      <c r="K19" s="39" t="s">
        <v>182</v>
      </c>
      <c r="L19" s="1269" t="s">
        <v>183</v>
      </c>
      <c r="M19" s="1269"/>
      <c r="N19" s="39" t="s">
        <v>207</v>
      </c>
      <c r="O19" s="39" t="s">
        <v>208</v>
      </c>
      <c r="P19" s="1269" t="s">
        <v>209</v>
      </c>
      <c r="Q19" s="1269"/>
      <c r="R19" s="39" t="s">
        <v>210</v>
      </c>
      <c r="S19" s="495" t="s">
        <v>209</v>
      </c>
      <c r="T19" s="1269" t="s">
        <v>210</v>
      </c>
      <c r="U19" s="126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13</v>
      </c>
      <c r="C21" s="290"/>
      <c r="D21" s="1249">
        <v>1</v>
      </c>
      <c r="E21" s="1251" t="s">
        <v>675</v>
      </c>
      <c r="F21" s="1255" t="s">
        <v>1451</v>
      </c>
      <c r="G21" s="1258" t="s">
        <v>84</v>
      </c>
      <c r="H21" s="1249"/>
      <c r="I21" s="1249">
        <v>1</v>
      </c>
      <c r="J21" s="1260" t="s">
        <v>2051</v>
      </c>
      <c r="K21" s="1248" t="s">
        <v>84</v>
      </c>
      <c r="L21" s="1246"/>
      <c r="M21" s="1246" t="s">
        <v>92</v>
      </c>
      <c r="N21" s="1263"/>
      <c r="O21" s="1248" t="s">
        <v>84</v>
      </c>
      <c r="P21" s="1246"/>
      <c r="Q21" s="1246" t="s">
        <v>92</v>
      </c>
      <c r="R21" s="1247"/>
      <c r="S21" s="1248" t="s">
        <v>84</v>
      </c>
      <c r="T21" s="1034"/>
      <c r="U21" s="1034" t="s">
        <v>92</v>
      </c>
      <c r="V21" s="1202"/>
      <c r="W21" s="288"/>
    </row>
    <row r="22" spans="1:24" s="1181" customFormat="1" ht="17.100000000000001" customHeight="1">
      <c r="A22" s="711"/>
      <c r="C22" s="710"/>
      <c r="D22" s="1249"/>
      <c r="E22" s="1252"/>
      <c r="F22" s="1256"/>
      <c r="G22" s="1258"/>
      <c r="H22" s="1249"/>
      <c r="I22" s="1249"/>
      <c r="J22" s="1261"/>
      <c r="K22" s="1248"/>
      <c r="L22" s="1246"/>
      <c r="M22" s="1246"/>
      <c r="N22" s="1263"/>
      <c r="O22" s="1248"/>
      <c r="P22" s="1246"/>
      <c r="Q22" s="1246"/>
      <c r="R22" s="1247"/>
      <c r="S22" s="1248"/>
      <c r="T22" s="1036"/>
      <c r="U22" s="707"/>
      <c r="V22" s="708"/>
      <c r="W22" s="709"/>
    </row>
    <row r="23" spans="1:24" s="1181" customFormat="1" ht="17.100000000000001" customHeight="1">
      <c r="A23" s="711"/>
      <c r="C23" s="710"/>
      <c r="D23" s="1250"/>
      <c r="E23" s="1253"/>
      <c r="F23" s="1256"/>
      <c r="G23" s="1259"/>
      <c r="H23" s="1250"/>
      <c r="I23" s="1250"/>
      <c r="J23" s="1261"/>
      <c r="K23" s="1259"/>
      <c r="L23" s="1250"/>
      <c r="M23" s="1250"/>
      <c r="N23" s="1247"/>
      <c r="O23" s="1259"/>
      <c r="P23" s="1191"/>
      <c r="Q23" s="707"/>
      <c r="R23" s="708"/>
      <c r="S23" s="704"/>
      <c r="T23" s="704"/>
      <c r="U23" s="704"/>
      <c r="V23" s="704"/>
      <c r="W23" s="709"/>
    </row>
    <row r="24" spans="1:24" s="1181" customFormat="1" ht="15" customHeight="1">
      <c r="A24" s="711"/>
      <c r="C24" s="710"/>
      <c r="D24" s="1250"/>
      <c r="E24" s="1253"/>
      <c r="F24" s="1256"/>
      <c r="G24" s="1259"/>
      <c r="H24" s="1250"/>
      <c r="I24" s="1250"/>
      <c r="J24" s="1262"/>
      <c r="K24" s="1259"/>
      <c r="L24" s="707"/>
      <c r="M24" s="708"/>
      <c r="N24" s="708"/>
      <c r="O24" s="708"/>
      <c r="P24" s="708"/>
      <c r="Q24" s="708"/>
      <c r="R24" s="708"/>
      <c r="S24" s="704"/>
      <c r="T24" s="704"/>
      <c r="U24" s="704"/>
      <c r="V24" s="704"/>
      <c r="W24" s="709"/>
    </row>
    <row r="25" spans="1:24" s="1181" customFormat="1" ht="15" customHeight="1">
      <c r="A25" s="711"/>
      <c r="C25" s="710"/>
      <c r="D25" s="1250"/>
      <c r="E25" s="1254"/>
      <c r="F25" s="1257"/>
      <c r="G25" s="1259"/>
      <c r="H25" s="707"/>
      <c r="I25" s="708"/>
      <c r="J25" s="708"/>
      <c r="K25" s="708"/>
      <c r="L25" s="708"/>
      <c r="M25" s="708"/>
      <c r="N25" s="708"/>
      <c r="O25" s="708"/>
      <c r="P25" s="708"/>
      <c r="Q25" s="708"/>
      <c r="R25" s="708"/>
      <c r="S25" s="704"/>
      <c r="T25" s="704"/>
      <c r="U25" s="704"/>
      <c r="V25" s="704"/>
      <c r="W25" s="709"/>
    </row>
    <row r="26" spans="1:24" s="1181" customFormat="1" ht="17.100000000000001" customHeight="1">
      <c r="A26" s="711">
        <v>4</v>
      </c>
      <c r="C26" s="290"/>
      <c r="D26" s="1249">
        <v>2</v>
      </c>
      <c r="E26" s="1251" t="s">
        <v>583</v>
      </c>
      <c r="F26" s="1255" t="s">
        <v>1454</v>
      </c>
      <c r="G26" s="1258" t="s">
        <v>84</v>
      </c>
      <c r="H26" s="1249"/>
      <c r="I26" s="1249">
        <v>1</v>
      </c>
      <c r="J26" s="1260" t="s">
        <v>632</v>
      </c>
      <c r="K26" s="1248" t="s">
        <v>84</v>
      </c>
      <c r="L26" s="1246"/>
      <c r="M26" s="1246" t="s">
        <v>92</v>
      </c>
      <c r="N26" s="1263"/>
      <c r="O26" s="1248" t="s">
        <v>84</v>
      </c>
      <c r="P26" s="1246"/>
      <c r="Q26" s="1246" t="s">
        <v>92</v>
      </c>
      <c r="R26" s="1247"/>
      <c r="S26" s="1248" t="s">
        <v>84</v>
      </c>
      <c r="T26" s="1034"/>
      <c r="U26" s="1034" t="s">
        <v>92</v>
      </c>
      <c r="V26" s="1202"/>
      <c r="W26" s="288"/>
    </row>
    <row r="27" spans="1:24" s="1181" customFormat="1" ht="17.100000000000001" customHeight="1">
      <c r="A27" s="711"/>
      <c r="C27" s="710"/>
      <c r="D27" s="1249"/>
      <c r="E27" s="1252"/>
      <c r="F27" s="1256"/>
      <c r="G27" s="1258"/>
      <c r="H27" s="1249"/>
      <c r="I27" s="1249"/>
      <c r="J27" s="1261"/>
      <c r="K27" s="1248"/>
      <c r="L27" s="1246"/>
      <c r="M27" s="1246"/>
      <c r="N27" s="1263"/>
      <c r="O27" s="1248"/>
      <c r="P27" s="1246"/>
      <c r="Q27" s="1246"/>
      <c r="R27" s="1247"/>
      <c r="S27" s="1248"/>
      <c r="T27" s="1036"/>
      <c r="U27" s="707"/>
      <c r="V27" s="708"/>
      <c r="W27" s="709"/>
    </row>
    <row r="28" spans="1:24" s="1181" customFormat="1" ht="17.100000000000001" customHeight="1">
      <c r="A28" s="711"/>
      <c r="C28" s="710"/>
      <c r="D28" s="1250"/>
      <c r="E28" s="1253"/>
      <c r="F28" s="1256"/>
      <c r="G28" s="1259"/>
      <c r="H28" s="1250"/>
      <c r="I28" s="1250"/>
      <c r="J28" s="1261"/>
      <c r="K28" s="1259"/>
      <c r="L28" s="1250"/>
      <c r="M28" s="1250"/>
      <c r="N28" s="1247"/>
      <c r="O28" s="1259"/>
      <c r="P28" s="1191"/>
      <c r="Q28" s="707"/>
      <c r="R28" s="708"/>
      <c r="S28" s="704"/>
      <c r="T28" s="704"/>
      <c r="U28" s="704"/>
      <c r="V28" s="704"/>
      <c r="W28" s="709"/>
    </row>
    <row r="29" spans="1:24" s="1181" customFormat="1" ht="15" customHeight="1">
      <c r="A29" s="711"/>
      <c r="C29" s="710"/>
      <c r="D29" s="1250"/>
      <c r="E29" s="1253"/>
      <c r="F29" s="1256"/>
      <c r="G29" s="1259"/>
      <c r="H29" s="1250"/>
      <c r="I29" s="1250"/>
      <c r="J29" s="1262"/>
      <c r="K29" s="1259"/>
      <c r="L29" s="707"/>
      <c r="M29" s="708"/>
      <c r="N29" s="708"/>
      <c r="O29" s="708"/>
      <c r="P29" s="708"/>
      <c r="Q29" s="708"/>
      <c r="R29" s="708"/>
      <c r="S29" s="704"/>
      <c r="T29" s="704"/>
      <c r="U29" s="704"/>
      <c r="V29" s="704"/>
      <c r="W29" s="709"/>
    </row>
    <row r="30" spans="1:24" s="1181" customFormat="1" ht="15" customHeight="1">
      <c r="A30" s="711"/>
      <c r="C30" s="710"/>
      <c r="D30" s="1250"/>
      <c r="E30" s="1254"/>
      <c r="F30" s="1257"/>
      <c r="G30" s="1259"/>
      <c r="H30" s="707"/>
      <c r="I30" s="708"/>
      <c r="J30" s="708"/>
      <c r="K30" s="708"/>
      <c r="L30" s="708"/>
      <c r="M30" s="708"/>
      <c r="N30" s="708"/>
      <c r="O30" s="708"/>
      <c r="P30" s="708"/>
      <c r="Q30" s="708"/>
      <c r="R30" s="708"/>
      <c r="S30" s="704"/>
      <c r="T30" s="704"/>
      <c r="U30" s="704"/>
      <c r="V30" s="704"/>
      <c r="W30" s="709"/>
    </row>
    <row r="31" spans="1:24" s="1181" customFormat="1" ht="17.100000000000001" customHeight="1">
      <c r="A31" s="711">
        <v>6</v>
      </c>
      <c r="C31" s="290"/>
      <c r="D31" s="1249">
        <v>3</v>
      </c>
      <c r="E31" s="1251" t="s">
        <v>585</v>
      </c>
      <c r="F31" s="1255" t="s">
        <v>1455</v>
      </c>
      <c r="G31" s="1258" t="s">
        <v>84</v>
      </c>
      <c r="H31" s="1249"/>
      <c r="I31" s="1249">
        <v>1</v>
      </c>
      <c r="J31" s="1260" t="s">
        <v>2052</v>
      </c>
      <c r="K31" s="1248" t="s">
        <v>84</v>
      </c>
      <c r="L31" s="1246"/>
      <c r="M31" s="1246" t="s">
        <v>92</v>
      </c>
      <c r="N31" s="1263"/>
      <c r="O31" s="1248" t="s">
        <v>84</v>
      </c>
      <c r="P31" s="1246"/>
      <c r="Q31" s="1246" t="s">
        <v>92</v>
      </c>
      <c r="R31" s="1247"/>
      <c r="S31" s="1248" t="s">
        <v>84</v>
      </c>
      <c r="T31" s="1034"/>
      <c r="U31" s="1034" t="s">
        <v>92</v>
      </c>
      <c r="V31" s="1202"/>
      <c r="W31" s="288"/>
    </row>
    <row r="32" spans="1:24" s="1181" customFormat="1" ht="17.100000000000001" customHeight="1">
      <c r="A32" s="711"/>
      <c r="C32" s="710"/>
      <c r="D32" s="1249"/>
      <c r="E32" s="1252"/>
      <c r="F32" s="1256"/>
      <c r="G32" s="1258"/>
      <c r="H32" s="1249"/>
      <c r="I32" s="1249"/>
      <c r="J32" s="1261"/>
      <c r="K32" s="1248"/>
      <c r="L32" s="1246"/>
      <c r="M32" s="1246"/>
      <c r="N32" s="1263"/>
      <c r="O32" s="1248"/>
      <c r="P32" s="1246"/>
      <c r="Q32" s="1246"/>
      <c r="R32" s="1247"/>
      <c r="S32" s="1248"/>
      <c r="T32" s="1036"/>
      <c r="U32" s="707"/>
      <c r="V32" s="708"/>
      <c r="W32" s="709"/>
    </row>
    <row r="33" spans="1:23" s="1181" customFormat="1" ht="17.100000000000001" customHeight="1">
      <c r="A33" s="711"/>
      <c r="C33" s="710"/>
      <c r="D33" s="1250"/>
      <c r="E33" s="1253"/>
      <c r="F33" s="1256"/>
      <c r="G33" s="1259"/>
      <c r="H33" s="1250"/>
      <c r="I33" s="1250"/>
      <c r="J33" s="1261"/>
      <c r="K33" s="1259"/>
      <c r="L33" s="1250"/>
      <c r="M33" s="1250"/>
      <c r="N33" s="1247"/>
      <c r="O33" s="1259"/>
      <c r="P33" s="1191"/>
      <c r="Q33" s="707"/>
      <c r="R33" s="708"/>
      <c r="S33" s="704"/>
      <c r="T33" s="704"/>
      <c r="U33" s="704"/>
      <c r="V33" s="704"/>
      <c r="W33" s="709"/>
    </row>
    <row r="34" spans="1:23" s="1181" customFormat="1" ht="15" customHeight="1">
      <c r="A34" s="711"/>
      <c r="C34" s="710"/>
      <c r="D34" s="1250"/>
      <c r="E34" s="1253"/>
      <c r="F34" s="1256"/>
      <c r="G34" s="1259"/>
      <c r="H34" s="1250"/>
      <c r="I34" s="1250"/>
      <c r="J34" s="1262"/>
      <c r="K34" s="1259"/>
      <c r="L34" s="707"/>
      <c r="M34" s="708"/>
      <c r="N34" s="708"/>
      <c r="O34" s="708"/>
      <c r="P34" s="708"/>
      <c r="Q34" s="708"/>
      <c r="R34" s="708"/>
      <c r="S34" s="704"/>
      <c r="T34" s="704"/>
      <c r="U34" s="704"/>
      <c r="V34" s="704"/>
      <c r="W34" s="709"/>
    </row>
    <row r="35" spans="1:23" s="1181" customFormat="1" ht="15" customHeight="1">
      <c r="A35" s="711"/>
      <c r="C35" s="710"/>
      <c r="D35" s="1250"/>
      <c r="E35" s="1254"/>
      <c r="F35" s="1257"/>
      <c r="G35" s="1259"/>
      <c r="H35" s="707"/>
      <c r="I35" s="708"/>
      <c r="J35" s="708"/>
      <c r="K35" s="708"/>
      <c r="L35" s="708"/>
      <c r="M35" s="708"/>
      <c r="N35" s="708"/>
      <c r="O35" s="708"/>
      <c r="P35" s="708"/>
      <c r="Q35" s="708"/>
      <c r="R35" s="708"/>
      <c r="S35" s="704"/>
      <c r="T35" s="704"/>
      <c r="U35" s="704"/>
      <c r="V35" s="704"/>
      <c r="W35" s="709"/>
    </row>
    <row r="36" spans="1:23" ht="17.100000000000001" customHeight="1">
      <c r="D36" s="111"/>
      <c r="E36" s="112"/>
      <c r="F36" s="112"/>
      <c r="G36" s="112"/>
      <c r="H36" s="112"/>
      <c r="I36" s="112"/>
      <c r="J36" s="112"/>
      <c r="K36" s="112"/>
      <c r="L36" s="112"/>
      <c r="M36" s="112"/>
      <c r="N36" s="112"/>
      <c r="O36" s="112"/>
      <c r="P36" s="112"/>
      <c r="Q36" s="112"/>
      <c r="R36" s="112"/>
      <c r="S36" s="511"/>
      <c r="T36" s="511"/>
      <c r="U36" s="511"/>
      <c r="V36" s="511"/>
      <c r="W36" s="113"/>
    </row>
    <row r="37" spans="1:23" ht="3" customHeight="1"/>
    <row r="38" spans="1:23" ht="11.25" hidden="1" customHeight="1"/>
    <row r="39" spans="1:23" ht="0.9" customHeight="1"/>
    <row r="40" spans="1:23" ht="23.25" customHeight="1"/>
    <row r="41" spans="1:23" ht="3" customHeight="1"/>
    <row r="42" spans="1:23" ht="17.100000000000001" customHeight="1">
      <c r="E42" s="1264" t="s">
        <v>644</v>
      </c>
      <c r="F42" s="1264"/>
      <c r="G42" s="1264"/>
      <c r="H42" s="1264"/>
      <c r="I42" s="1264"/>
      <c r="J42" s="1264"/>
      <c r="K42" s="1264"/>
      <c r="L42" s="1264"/>
      <c r="M42" s="1264"/>
      <c r="N42" s="1264"/>
      <c r="O42" s="1264"/>
      <c r="P42" s="1264"/>
      <c r="Q42" s="1264"/>
      <c r="R42" s="1264"/>
      <c r="S42" s="1264"/>
      <c r="T42" s="1264"/>
      <c r="U42" s="1264"/>
      <c r="V42" s="1264"/>
      <c r="W42" s="1264"/>
    </row>
    <row r="43" spans="1:23" ht="36.9" customHeight="1">
      <c r="E43" s="1265" t="s">
        <v>646</v>
      </c>
      <c r="F43" s="1266"/>
      <c r="G43" s="1266"/>
      <c r="H43" s="1266"/>
      <c r="I43" s="1266"/>
      <c r="J43" s="1266"/>
      <c r="K43" s="1266"/>
      <c r="L43" s="1266"/>
      <c r="M43" s="1266"/>
      <c r="N43" s="1266"/>
      <c r="O43" s="1266"/>
      <c r="P43" s="1266"/>
      <c r="Q43" s="1266"/>
      <c r="R43" s="1266"/>
      <c r="S43" s="1266"/>
      <c r="T43" s="1266"/>
      <c r="U43" s="1266"/>
      <c r="V43" s="1266"/>
      <c r="W43" s="1266"/>
    </row>
    <row r="44" spans="1:23" ht="17.100000000000001" customHeight="1">
      <c r="E44" s="1265" t="s">
        <v>647</v>
      </c>
      <c r="F44" s="1266"/>
      <c r="G44" s="1266"/>
      <c r="H44" s="1266"/>
      <c r="I44" s="1266"/>
      <c r="J44" s="1266"/>
      <c r="K44" s="1266"/>
      <c r="L44" s="1266"/>
      <c r="M44" s="1266"/>
      <c r="N44" s="1266"/>
      <c r="O44" s="1266"/>
      <c r="P44" s="1266"/>
      <c r="Q44" s="1266"/>
      <c r="R44" s="1266"/>
      <c r="S44" s="1266"/>
      <c r="T44" s="1266"/>
      <c r="U44" s="1266"/>
      <c r="V44" s="1266"/>
      <c r="W44" s="1266"/>
    </row>
    <row r="45" spans="1:23" ht="27" customHeight="1">
      <c r="E45" s="1265" t="s">
        <v>648</v>
      </c>
      <c r="F45" s="1266"/>
      <c r="G45" s="1266"/>
      <c r="H45" s="1266"/>
      <c r="I45" s="1266"/>
      <c r="J45" s="1266"/>
      <c r="K45" s="1266"/>
      <c r="L45" s="1266"/>
      <c r="M45" s="1266"/>
      <c r="N45" s="1266"/>
      <c r="O45" s="1266"/>
      <c r="P45" s="1266"/>
      <c r="Q45" s="1266"/>
      <c r="R45" s="1266"/>
      <c r="S45" s="1266"/>
      <c r="T45" s="1266"/>
      <c r="U45" s="1266"/>
      <c r="V45" s="1266"/>
      <c r="W45" s="1266"/>
    </row>
    <row r="46" spans="1:23" ht="17.100000000000001" customHeight="1">
      <c r="E46" s="1265" t="s">
        <v>649</v>
      </c>
      <c r="F46" s="1266"/>
      <c r="G46" s="1266"/>
      <c r="H46" s="1266"/>
      <c r="I46" s="1266"/>
      <c r="J46" s="1266"/>
      <c r="K46" s="1266"/>
      <c r="L46" s="1266"/>
      <c r="M46" s="1266"/>
      <c r="N46" s="1266"/>
      <c r="O46" s="1266"/>
      <c r="P46" s="1266"/>
      <c r="Q46" s="1266"/>
      <c r="R46" s="1266"/>
      <c r="S46" s="1266"/>
      <c r="T46" s="1266"/>
      <c r="U46" s="1266"/>
      <c r="V46" s="1266"/>
      <c r="W46" s="1266"/>
    </row>
    <row r="47" spans="1:23" ht="15" customHeight="1">
      <c r="E47" s="745"/>
      <c r="F47" s="210"/>
      <c r="G47" s="210"/>
      <c r="H47" s="210"/>
      <c r="I47" s="210"/>
      <c r="J47" s="210"/>
      <c r="K47" s="210"/>
      <c r="L47" s="210"/>
      <c r="M47" s="210"/>
      <c r="N47" s="210"/>
      <c r="O47" s="210"/>
      <c r="P47" s="210"/>
      <c r="Q47" s="210"/>
      <c r="R47" s="210"/>
      <c r="S47" s="210"/>
      <c r="T47" s="210"/>
      <c r="U47" s="210"/>
      <c r="V47" s="210"/>
      <c r="W47" s="210"/>
    </row>
    <row r="48" spans="1:23" ht="15" customHeight="1">
      <c r="E48" s="1264" t="s">
        <v>645</v>
      </c>
      <c r="F48" s="1264"/>
      <c r="G48" s="1264"/>
      <c r="H48" s="1264"/>
      <c r="I48" s="1264"/>
      <c r="J48" s="1264"/>
      <c r="K48" s="1264"/>
      <c r="L48" s="1264"/>
      <c r="M48" s="1264"/>
      <c r="N48" s="1264"/>
      <c r="O48" s="1264"/>
      <c r="P48" s="1264"/>
      <c r="Q48" s="1264"/>
      <c r="R48" s="1264"/>
      <c r="S48" s="1264"/>
      <c r="T48" s="1264"/>
      <c r="U48" s="1264"/>
      <c r="V48" s="1264"/>
      <c r="W48" s="1264"/>
    </row>
    <row r="49" spans="5:23" ht="17.100000000000001" customHeight="1">
      <c r="E49" s="1265" t="s">
        <v>650</v>
      </c>
      <c r="F49" s="1266"/>
      <c r="G49" s="1266"/>
      <c r="H49" s="1266"/>
      <c r="I49" s="1266"/>
      <c r="J49" s="1266"/>
      <c r="K49" s="1266"/>
      <c r="L49" s="1266"/>
      <c r="M49" s="1266"/>
      <c r="N49" s="1266"/>
      <c r="O49" s="1266"/>
      <c r="P49" s="1266"/>
      <c r="Q49" s="1266"/>
      <c r="R49" s="1266"/>
      <c r="S49" s="1266"/>
      <c r="T49" s="1266"/>
      <c r="U49" s="1266"/>
      <c r="V49" s="1266"/>
      <c r="W49" s="1266"/>
    </row>
    <row r="50" spans="5:23" ht="17.100000000000001" customHeight="1">
      <c r="E50" s="1265" t="s">
        <v>651</v>
      </c>
      <c r="F50" s="1266"/>
      <c r="G50" s="1266"/>
      <c r="H50" s="1266"/>
      <c r="I50" s="1266"/>
      <c r="J50" s="1266"/>
      <c r="K50" s="1266"/>
      <c r="L50" s="1266"/>
      <c r="M50" s="1266"/>
      <c r="N50" s="1266"/>
      <c r="O50" s="1266"/>
      <c r="P50" s="1266"/>
      <c r="Q50" s="1266"/>
      <c r="R50" s="1266"/>
      <c r="S50" s="1266"/>
      <c r="T50" s="1266"/>
      <c r="U50" s="1266"/>
      <c r="V50" s="1266"/>
      <c r="W50" s="1266"/>
    </row>
  </sheetData>
  <sheetProtection password="FA9C" sheet="1" objects="1" scenarios="1" formatColumns="0" formatRows="0"/>
  <dataConsolidate/>
  <mergeCells count="8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E48:W48"/>
    <mergeCell ref="E49:W49"/>
    <mergeCell ref="E50:W50"/>
    <mergeCell ref="E42:W42"/>
    <mergeCell ref="E43:W43"/>
    <mergeCell ref="E44:W44"/>
    <mergeCell ref="E45:W45"/>
    <mergeCell ref="D21:D25"/>
    <mergeCell ref="E21:E25"/>
    <mergeCell ref="F21:F25"/>
    <mergeCell ref="G21:G25"/>
    <mergeCell ref="H21:H24"/>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N31:N33"/>
    <mergeCell ref="O31:O33"/>
    <mergeCell ref="P21:P22"/>
    <mergeCell ref="Q21:Q22"/>
    <mergeCell ref="R21:R22"/>
    <mergeCell ref="N21:N23"/>
    <mergeCell ref="O21:O23"/>
    <mergeCell ref="I31:I34"/>
    <mergeCell ref="J31:J34"/>
    <mergeCell ref="K31:K34"/>
    <mergeCell ref="L31:L33"/>
    <mergeCell ref="M31:M33"/>
    <mergeCell ref="D31:D35"/>
    <mergeCell ref="E31:E35"/>
    <mergeCell ref="F31:F35"/>
    <mergeCell ref="G31:G35"/>
    <mergeCell ref="H31:H34"/>
    <mergeCell ref="P31:P32"/>
    <mergeCell ref="Q31:Q32"/>
    <mergeCell ref="R31:R32"/>
    <mergeCell ref="S31:S32"/>
    <mergeCell ref="P26:P27"/>
    <mergeCell ref="Q26:Q27"/>
    <mergeCell ref="R26:R27"/>
    <mergeCell ref="S26:S27"/>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xr:uid="{00000000-0002-0000-0500-000002000000}"/>
    <dataValidation type="textLength" operator="lessThanOrEqual" allowBlank="1" showInputMessage="1" showErrorMessage="1" errorTitle="Ошибка" error="Допускается ввод не более 900 символов!" sqref="V21:W21 R21:R22 R31:R32 V26:W26 R26:R27 V31:W31 J21 J31" xr:uid="{00000000-0002-0000-0500-000003000000}">
      <formula1>900</formula1>
    </dataValidation>
    <dataValidation type="list" showInputMessage="1" showErrorMessage="1" errorTitle="Ошибка" error="Выберите значение из списка" sqref="J26" xr:uid="{00000000-0002-0000-0500-000004000000}">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74"/>
  <sheetViews>
    <sheetView showGridLines="0" zoomScaleNormal="100" workbookViewId="0"/>
  </sheetViews>
  <sheetFormatPr defaultColWidth="9.125" defaultRowHeight="11.4"/>
  <cols>
    <col min="1" max="2" width="9.125" style="5"/>
    <col min="3" max="3" width="20.75" style="5" customWidth="1"/>
    <col min="4" max="4" width="25.125" style="5" customWidth="1"/>
    <col min="5" max="16384" width="9.125" style="5"/>
  </cols>
  <sheetData>
    <row r="1" spans="1:10">
      <c r="A1" s="5" t="s">
        <v>1450</v>
      </c>
      <c r="B1" s="5" t="s">
        <v>1467</v>
      </c>
      <c r="C1" s="5" t="s">
        <v>1468</v>
      </c>
      <c r="D1" s="5" t="s">
        <v>1469</v>
      </c>
      <c r="E1" s="5" t="s">
        <v>1470</v>
      </c>
      <c r="F1" s="5" t="s">
        <v>1471</v>
      </c>
      <c r="G1" s="5" t="s">
        <v>1472</v>
      </c>
      <c r="H1" s="5" t="s">
        <v>1473</v>
      </c>
      <c r="I1" s="5" t="s">
        <v>1474</v>
      </c>
    </row>
    <row r="2" spans="1:10">
      <c r="A2" s="5">
        <v>1</v>
      </c>
      <c r="B2" s="5" t="s">
        <v>1475</v>
      </c>
      <c r="C2" s="5" t="s">
        <v>151</v>
      </c>
      <c r="D2" s="5" t="s">
        <v>1476</v>
      </c>
      <c r="E2" s="5" t="s">
        <v>1477</v>
      </c>
      <c r="F2" s="5" t="s">
        <v>1478</v>
      </c>
      <c r="G2" s="5" t="s">
        <v>1479</v>
      </c>
      <c r="H2" s="5" t="s">
        <v>1480</v>
      </c>
      <c r="J2" s="5" t="s">
        <v>2040</v>
      </c>
    </row>
    <row r="3" spans="1:10">
      <c r="A3" s="5">
        <v>2</v>
      </c>
      <c r="B3" s="5" t="s">
        <v>1475</v>
      </c>
      <c r="C3" s="5" t="s">
        <v>151</v>
      </c>
      <c r="D3" s="5" t="s">
        <v>1481</v>
      </c>
      <c r="E3" s="5" t="s">
        <v>1482</v>
      </c>
      <c r="F3" s="5" t="s">
        <v>1483</v>
      </c>
      <c r="G3" s="5" t="s">
        <v>1484</v>
      </c>
      <c r="J3" s="5" t="s">
        <v>2040</v>
      </c>
    </row>
    <row r="4" spans="1:10">
      <c r="A4" s="5">
        <v>3</v>
      </c>
      <c r="B4" s="5" t="s">
        <v>1475</v>
      </c>
      <c r="C4" s="5" t="s">
        <v>151</v>
      </c>
      <c r="D4" s="5" t="s">
        <v>1485</v>
      </c>
      <c r="E4" s="5" t="s">
        <v>1486</v>
      </c>
      <c r="F4" s="5" t="s">
        <v>1487</v>
      </c>
      <c r="G4" s="5" t="s">
        <v>1488</v>
      </c>
      <c r="J4" s="5" t="s">
        <v>2040</v>
      </c>
    </row>
    <row r="5" spans="1:10">
      <c r="A5" s="5">
        <v>4</v>
      </c>
      <c r="B5" s="5" t="s">
        <v>1475</v>
      </c>
      <c r="C5" s="5" t="s">
        <v>151</v>
      </c>
      <c r="D5" s="5" t="s">
        <v>1489</v>
      </c>
      <c r="E5" s="5" t="s">
        <v>1490</v>
      </c>
      <c r="F5" s="5" t="s">
        <v>1491</v>
      </c>
      <c r="G5" s="5" t="s">
        <v>1492</v>
      </c>
      <c r="J5" s="5" t="s">
        <v>2040</v>
      </c>
    </row>
    <row r="6" spans="1:10">
      <c r="A6" s="5">
        <v>5</v>
      </c>
      <c r="B6" s="5" t="s">
        <v>1475</v>
      </c>
      <c r="C6" s="5" t="s">
        <v>151</v>
      </c>
      <c r="D6" s="5" t="s">
        <v>1493</v>
      </c>
      <c r="E6" s="5" t="s">
        <v>1494</v>
      </c>
      <c r="F6" s="5" t="s">
        <v>1495</v>
      </c>
      <c r="G6" s="5" t="s">
        <v>1496</v>
      </c>
      <c r="J6" s="5" t="s">
        <v>2040</v>
      </c>
    </row>
    <row r="7" spans="1:10">
      <c r="A7" s="5">
        <v>6</v>
      </c>
      <c r="B7" s="5" t="s">
        <v>1475</v>
      </c>
      <c r="C7" s="5" t="s">
        <v>151</v>
      </c>
      <c r="D7" s="5" t="s">
        <v>1497</v>
      </c>
      <c r="E7" s="5" t="s">
        <v>1498</v>
      </c>
      <c r="F7" s="5" t="s">
        <v>1499</v>
      </c>
      <c r="G7" s="5" t="s">
        <v>1500</v>
      </c>
      <c r="H7" s="5" t="s">
        <v>1501</v>
      </c>
      <c r="J7" s="5" t="s">
        <v>2040</v>
      </c>
    </row>
    <row r="8" spans="1:10">
      <c r="A8" s="5">
        <v>7</v>
      </c>
      <c r="B8" s="5" t="s">
        <v>1475</v>
      </c>
      <c r="C8" s="5" t="s">
        <v>151</v>
      </c>
      <c r="D8" s="5" t="s">
        <v>1502</v>
      </c>
      <c r="E8" s="5" t="s">
        <v>1503</v>
      </c>
      <c r="F8" s="5" t="s">
        <v>1504</v>
      </c>
      <c r="G8" s="5" t="s">
        <v>1484</v>
      </c>
      <c r="J8" s="5" t="s">
        <v>2040</v>
      </c>
    </row>
    <row r="9" spans="1:10">
      <c r="A9" s="5">
        <v>8</v>
      </c>
      <c r="B9" s="5" t="s">
        <v>1475</v>
      </c>
      <c r="C9" s="5" t="s">
        <v>151</v>
      </c>
      <c r="D9" s="5" t="s">
        <v>1505</v>
      </c>
      <c r="E9" s="5" t="s">
        <v>1506</v>
      </c>
      <c r="F9" s="5" t="s">
        <v>1507</v>
      </c>
      <c r="G9" s="5" t="s">
        <v>1484</v>
      </c>
      <c r="J9" s="5" t="s">
        <v>2040</v>
      </c>
    </row>
    <row r="10" spans="1:10">
      <c r="A10" s="5">
        <v>9</v>
      </c>
      <c r="B10" s="5" t="s">
        <v>1475</v>
      </c>
      <c r="C10" s="5" t="s">
        <v>151</v>
      </c>
      <c r="D10" s="5" t="s">
        <v>1508</v>
      </c>
      <c r="E10" s="5" t="s">
        <v>1509</v>
      </c>
      <c r="F10" s="5" t="s">
        <v>1510</v>
      </c>
      <c r="G10" s="5" t="s">
        <v>1511</v>
      </c>
      <c r="J10" s="5" t="s">
        <v>2040</v>
      </c>
    </row>
    <row r="11" spans="1:10">
      <c r="A11" s="5">
        <v>10</v>
      </c>
      <c r="B11" s="5" t="s">
        <v>1475</v>
      </c>
      <c r="C11" s="5" t="s">
        <v>151</v>
      </c>
      <c r="D11" s="5" t="s">
        <v>1512</v>
      </c>
      <c r="E11" s="5" t="s">
        <v>1513</v>
      </c>
      <c r="F11" s="5" t="s">
        <v>1514</v>
      </c>
      <c r="G11" s="5" t="s">
        <v>1515</v>
      </c>
      <c r="J11" s="5" t="s">
        <v>2040</v>
      </c>
    </row>
    <row r="12" spans="1:10">
      <c r="A12" s="5">
        <v>11</v>
      </c>
      <c r="B12" s="5" t="s">
        <v>1475</v>
      </c>
      <c r="C12" s="5" t="s">
        <v>151</v>
      </c>
      <c r="D12" s="5" t="s">
        <v>1516</v>
      </c>
      <c r="E12" s="5" t="s">
        <v>1517</v>
      </c>
      <c r="F12" s="5" t="s">
        <v>1518</v>
      </c>
      <c r="G12" s="5" t="s">
        <v>1479</v>
      </c>
      <c r="J12" s="5" t="s">
        <v>2040</v>
      </c>
    </row>
    <row r="13" spans="1:10">
      <c r="A13" s="5">
        <v>12</v>
      </c>
      <c r="B13" s="5" t="s">
        <v>1475</v>
      </c>
      <c r="C13" s="5" t="s">
        <v>151</v>
      </c>
      <c r="D13" s="5" t="s">
        <v>1519</v>
      </c>
      <c r="E13" s="5" t="s">
        <v>1520</v>
      </c>
      <c r="F13" s="5" t="s">
        <v>1521</v>
      </c>
      <c r="G13" s="5" t="s">
        <v>1522</v>
      </c>
      <c r="H13" s="5" t="s">
        <v>1523</v>
      </c>
      <c r="J13" s="5" t="s">
        <v>2040</v>
      </c>
    </row>
    <row r="14" spans="1:10">
      <c r="A14" s="5">
        <v>13</v>
      </c>
      <c r="B14" s="5" t="s">
        <v>1475</v>
      </c>
      <c r="C14" s="5" t="s">
        <v>151</v>
      </c>
      <c r="D14" s="5" t="s">
        <v>1524</v>
      </c>
      <c r="E14" s="5" t="s">
        <v>1525</v>
      </c>
      <c r="F14" s="5" t="s">
        <v>1526</v>
      </c>
      <c r="G14" s="5" t="s">
        <v>1527</v>
      </c>
      <c r="J14" s="5" t="s">
        <v>2040</v>
      </c>
    </row>
    <row r="15" spans="1:10">
      <c r="A15" s="5">
        <v>14</v>
      </c>
      <c r="B15" s="5" t="s">
        <v>1475</v>
      </c>
      <c r="C15" s="5" t="s">
        <v>151</v>
      </c>
      <c r="D15" s="5" t="s">
        <v>1528</v>
      </c>
      <c r="E15" s="5" t="s">
        <v>1529</v>
      </c>
      <c r="F15" s="5" t="s">
        <v>1530</v>
      </c>
      <c r="G15" s="5" t="s">
        <v>1531</v>
      </c>
      <c r="J15" s="5" t="s">
        <v>2040</v>
      </c>
    </row>
    <row r="16" spans="1:10">
      <c r="A16" s="5">
        <v>15</v>
      </c>
      <c r="B16" s="5" t="s">
        <v>1475</v>
      </c>
      <c r="C16" s="5" t="s">
        <v>151</v>
      </c>
      <c r="D16" s="5" t="s">
        <v>1532</v>
      </c>
      <c r="E16" s="5" t="s">
        <v>1533</v>
      </c>
      <c r="F16" s="5" t="s">
        <v>1521</v>
      </c>
      <c r="G16" s="5" t="s">
        <v>1534</v>
      </c>
      <c r="J16" s="5" t="s">
        <v>2040</v>
      </c>
    </row>
    <row r="17" spans="1:10">
      <c r="A17" s="5">
        <v>16</v>
      </c>
      <c r="B17" s="5" t="s">
        <v>1475</v>
      </c>
      <c r="C17" s="5" t="s">
        <v>151</v>
      </c>
      <c r="D17" s="5" t="s">
        <v>1763</v>
      </c>
      <c r="E17" s="5" t="s">
        <v>2080</v>
      </c>
      <c r="F17" s="5" t="s">
        <v>1764</v>
      </c>
      <c r="G17" s="5" t="s">
        <v>1610</v>
      </c>
      <c r="J17" s="5" t="s">
        <v>2040</v>
      </c>
    </row>
    <row r="18" spans="1:10">
      <c r="A18" s="5">
        <v>17</v>
      </c>
      <c r="B18" s="5" t="s">
        <v>1475</v>
      </c>
      <c r="C18" s="5" t="s">
        <v>151</v>
      </c>
      <c r="D18" s="5" t="s">
        <v>1535</v>
      </c>
      <c r="E18" s="5" t="s">
        <v>1536</v>
      </c>
      <c r="F18" s="5" t="s">
        <v>1537</v>
      </c>
      <c r="G18" s="5" t="s">
        <v>1538</v>
      </c>
      <c r="J18" s="5" t="s">
        <v>2040</v>
      </c>
    </row>
    <row r="19" spans="1:10">
      <c r="A19" s="5">
        <v>18</v>
      </c>
      <c r="B19" s="5" t="s">
        <v>1475</v>
      </c>
      <c r="C19" s="5" t="s">
        <v>151</v>
      </c>
      <c r="D19" s="5" t="s">
        <v>1539</v>
      </c>
      <c r="E19" s="5" t="s">
        <v>1540</v>
      </c>
      <c r="F19" s="5" t="s">
        <v>1541</v>
      </c>
      <c r="G19" s="5" t="s">
        <v>1542</v>
      </c>
      <c r="J19" s="5" t="s">
        <v>2040</v>
      </c>
    </row>
    <row r="20" spans="1:10">
      <c r="A20" s="5">
        <v>19</v>
      </c>
      <c r="B20" s="5" t="s">
        <v>1475</v>
      </c>
      <c r="C20" s="5" t="s">
        <v>151</v>
      </c>
      <c r="D20" s="5" t="s">
        <v>1543</v>
      </c>
      <c r="E20" s="5" t="s">
        <v>1544</v>
      </c>
      <c r="F20" s="5" t="s">
        <v>1545</v>
      </c>
      <c r="G20" s="5" t="s">
        <v>1479</v>
      </c>
      <c r="H20" s="5" t="s">
        <v>1501</v>
      </c>
      <c r="J20" s="5" t="s">
        <v>2040</v>
      </c>
    </row>
    <row r="21" spans="1:10">
      <c r="A21" s="5">
        <v>20</v>
      </c>
      <c r="B21" s="5" t="s">
        <v>1475</v>
      </c>
      <c r="C21" s="5" t="s">
        <v>151</v>
      </c>
      <c r="D21" s="5" t="s">
        <v>1546</v>
      </c>
      <c r="E21" s="5" t="s">
        <v>1547</v>
      </c>
      <c r="F21" s="5" t="s">
        <v>1548</v>
      </c>
      <c r="G21" s="5" t="s">
        <v>1527</v>
      </c>
      <c r="J21" s="5" t="s">
        <v>2040</v>
      </c>
    </row>
    <row r="22" spans="1:10">
      <c r="A22" s="5">
        <v>21</v>
      </c>
      <c r="B22" s="5" t="s">
        <v>1475</v>
      </c>
      <c r="C22" s="5" t="s">
        <v>151</v>
      </c>
      <c r="D22" s="5" t="s">
        <v>1549</v>
      </c>
      <c r="E22" s="5" t="s">
        <v>1550</v>
      </c>
      <c r="F22" s="5" t="s">
        <v>1551</v>
      </c>
      <c r="G22" s="5" t="s">
        <v>1552</v>
      </c>
      <c r="J22" s="5" t="s">
        <v>2040</v>
      </c>
    </row>
    <row r="23" spans="1:10">
      <c r="A23" s="5">
        <v>22</v>
      </c>
      <c r="B23" s="5" t="s">
        <v>1475</v>
      </c>
      <c r="C23" s="5" t="s">
        <v>151</v>
      </c>
      <c r="D23" s="5" t="s">
        <v>1765</v>
      </c>
      <c r="E23" s="5" t="s">
        <v>2081</v>
      </c>
      <c r="F23" s="5" t="s">
        <v>1766</v>
      </c>
      <c r="G23" s="5" t="s">
        <v>1767</v>
      </c>
      <c r="J23" s="5" t="s">
        <v>2040</v>
      </c>
    </row>
    <row r="24" spans="1:10">
      <c r="A24" s="5">
        <v>23</v>
      </c>
      <c r="B24" s="5" t="s">
        <v>1475</v>
      </c>
      <c r="C24" s="5" t="s">
        <v>151</v>
      </c>
      <c r="D24" s="5" t="s">
        <v>1553</v>
      </c>
      <c r="E24" s="5" t="s">
        <v>1554</v>
      </c>
      <c r="F24" s="5" t="s">
        <v>1555</v>
      </c>
      <c r="G24" s="5" t="s">
        <v>1484</v>
      </c>
      <c r="J24" s="5" t="s">
        <v>2040</v>
      </c>
    </row>
    <row r="25" spans="1:10">
      <c r="A25" s="5">
        <v>24</v>
      </c>
      <c r="B25" s="5" t="s">
        <v>1475</v>
      </c>
      <c r="C25" s="5" t="s">
        <v>151</v>
      </c>
      <c r="D25" s="5" t="s">
        <v>1556</v>
      </c>
      <c r="E25" s="5" t="s">
        <v>1557</v>
      </c>
      <c r="F25" s="5" t="s">
        <v>1558</v>
      </c>
      <c r="G25" s="5" t="s">
        <v>1559</v>
      </c>
      <c r="J25" s="5" t="s">
        <v>2040</v>
      </c>
    </row>
    <row r="26" spans="1:10">
      <c r="A26" s="5">
        <v>25</v>
      </c>
      <c r="B26" s="5" t="s">
        <v>1475</v>
      </c>
      <c r="C26" s="5" t="s">
        <v>151</v>
      </c>
      <c r="D26" s="5" t="s">
        <v>1560</v>
      </c>
      <c r="E26" s="5" t="s">
        <v>1561</v>
      </c>
      <c r="F26" s="5" t="s">
        <v>1558</v>
      </c>
      <c r="G26" s="5" t="s">
        <v>1562</v>
      </c>
      <c r="J26" s="5" t="s">
        <v>2040</v>
      </c>
    </row>
    <row r="27" spans="1:10">
      <c r="A27" s="5">
        <v>26</v>
      </c>
      <c r="B27" s="5" t="s">
        <v>1475</v>
      </c>
      <c r="C27" s="5" t="s">
        <v>151</v>
      </c>
      <c r="D27" s="5" t="s">
        <v>1563</v>
      </c>
      <c r="E27" s="5" t="s">
        <v>1564</v>
      </c>
      <c r="F27" s="5" t="s">
        <v>1565</v>
      </c>
      <c r="G27" s="5" t="s">
        <v>1542</v>
      </c>
      <c r="J27" s="5" t="s">
        <v>2040</v>
      </c>
    </row>
    <row r="28" spans="1:10">
      <c r="A28" s="5">
        <v>27</v>
      </c>
      <c r="B28" s="5" t="s">
        <v>1475</v>
      </c>
      <c r="C28" s="5" t="s">
        <v>151</v>
      </c>
      <c r="D28" s="5" t="s">
        <v>1566</v>
      </c>
      <c r="E28" s="5" t="s">
        <v>1567</v>
      </c>
      <c r="F28" s="5" t="s">
        <v>1568</v>
      </c>
      <c r="G28" s="5" t="s">
        <v>1511</v>
      </c>
      <c r="J28" s="5" t="s">
        <v>2040</v>
      </c>
    </row>
    <row r="29" spans="1:10">
      <c r="A29" s="5">
        <v>28</v>
      </c>
      <c r="B29" s="5" t="s">
        <v>1475</v>
      </c>
      <c r="C29" s="5" t="s">
        <v>151</v>
      </c>
      <c r="D29" s="5" t="s">
        <v>1569</v>
      </c>
      <c r="E29" s="5" t="s">
        <v>1570</v>
      </c>
      <c r="F29" s="5" t="s">
        <v>1571</v>
      </c>
      <c r="G29" s="5" t="s">
        <v>1572</v>
      </c>
      <c r="J29" s="5" t="s">
        <v>2040</v>
      </c>
    </row>
    <row r="30" spans="1:10">
      <c r="A30" s="5">
        <v>29</v>
      </c>
      <c r="B30" s="5" t="s">
        <v>1475</v>
      </c>
      <c r="C30" s="5" t="s">
        <v>151</v>
      </c>
      <c r="D30" s="5" t="s">
        <v>1573</v>
      </c>
      <c r="E30" s="5" t="s">
        <v>1574</v>
      </c>
      <c r="F30" s="5" t="s">
        <v>1575</v>
      </c>
      <c r="G30" s="5" t="s">
        <v>1538</v>
      </c>
      <c r="J30" s="5" t="s">
        <v>2040</v>
      </c>
    </row>
    <row r="31" spans="1:10">
      <c r="A31" s="5">
        <v>30</v>
      </c>
      <c r="B31" s="5" t="s">
        <v>1475</v>
      </c>
      <c r="C31" s="5" t="s">
        <v>151</v>
      </c>
      <c r="D31" s="5" t="s">
        <v>1576</v>
      </c>
      <c r="E31" s="5" t="s">
        <v>1577</v>
      </c>
      <c r="F31" s="5" t="s">
        <v>1578</v>
      </c>
      <c r="G31" s="5" t="s">
        <v>1579</v>
      </c>
      <c r="J31" s="5" t="s">
        <v>2040</v>
      </c>
    </row>
    <row r="32" spans="1:10">
      <c r="A32" s="5">
        <v>31</v>
      </c>
      <c r="B32" s="5" t="s">
        <v>1475</v>
      </c>
      <c r="C32" s="5" t="s">
        <v>151</v>
      </c>
      <c r="D32" s="5" t="s">
        <v>1580</v>
      </c>
      <c r="E32" s="5" t="s">
        <v>1581</v>
      </c>
      <c r="F32" s="5" t="s">
        <v>1582</v>
      </c>
      <c r="G32" s="5" t="s">
        <v>1583</v>
      </c>
      <c r="J32" s="5" t="s">
        <v>2040</v>
      </c>
    </row>
    <row r="33" spans="1:10">
      <c r="A33" s="5">
        <v>32</v>
      </c>
      <c r="B33" s="5" t="s">
        <v>1475</v>
      </c>
      <c r="C33" s="5" t="s">
        <v>151</v>
      </c>
      <c r="D33" s="5" t="s">
        <v>1584</v>
      </c>
      <c r="E33" s="5" t="s">
        <v>1585</v>
      </c>
      <c r="F33" s="5" t="s">
        <v>1586</v>
      </c>
      <c r="G33" s="5" t="s">
        <v>1587</v>
      </c>
      <c r="J33" s="5" t="s">
        <v>2040</v>
      </c>
    </row>
    <row r="34" spans="1:10">
      <c r="A34" s="5">
        <v>33</v>
      </c>
      <c r="B34" s="5" t="s">
        <v>1475</v>
      </c>
      <c r="C34" s="5" t="s">
        <v>151</v>
      </c>
      <c r="D34" s="5" t="s">
        <v>1588</v>
      </c>
      <c r="E34" s="5" t="s">
        <v>1589</v>
      </c>
      <c r="F34" s="5" t="s">
        <v>1590</v>
      </c>
      <c r="G34" s="5" t="s">
        <v>1591</v>
      </c>
      <c r="J34" s="5" t="s">
        <v>2040</v>
      </c>
    </row>
    <row r="35" spans="1:10">
      <c r="A35" s="5">
        <v>34</v>
      </c>
      <c r="B35" s="5" t="s">
        <v>1475</v>
      </c>
      <c r="C35" s="5" t="s">
        <v>151</v>
      </c>
      <c r="D35" s="5" t="s">
        <v>1592</v>
      </c>
      <c r="E35" s="5" t="s">
        <v>1593</v>
      </c>
      <c r="F35" s="5" t="s">
        <v>1594</v>
      </c>
      <c r="G35" s="5" t="s">
        <v>1531</v>
      </c>
      <c r="H35" s="5" t="s">
        <v>1595</v>
      </c>
      <c r="J35" s="5" t="s">
        <v>2040</v>
      </c>
    </row>
    <row r="36" spans="1:10">
      <c r="A36" s="5">
        <v>35</v>
      </c>
      <c r="B36" s="5" t="s">
        <v>1475</v>
      </c>
      <c r="C36" s="5" t="s">
        <v>151</v>
      </c>
      <c r="D36" s="5" t="s">
        <v>1596</v>
      </c>
      <c r="E36" s="5" t="s">
        <v>1597</v>
      </c>
      <c r="F36" s="5" t="s">
        <v>1598</v>
      </c>
      <c r="G36" s="5" t="s">
        <v>1599</v>
      </c>
      <c r="J36" s="5" t="s">
        <v>2040</v>
      </c>
    </row>
    <row r="37" spans="1:10">
      <c r="A37" s="5">
        <v>36</v>
      </c>
      <c r="B37" s="5" t="s">
        <v>1475</v>
      </c>
      <c r="C37" s="5" t="s">
        <v>151</v>
      </c>
      <c r="D37" s="5" t="s">
        <v>1600</v>
      </c>
      <c r="E37" s="5" t="s">
        <v>1601</v>
      </c>
      <c r="F37" s="5" t="s">
        <v>1602</v>
      </c>
      <c r="G37" s="5" t="s">
        <v>1538</v>
      </c>
      <c r="J37" s="5" t="s">
        <v>2040</v>
      </c>
    </row>
    <row r="38" spans="1:10">
      <c r="A38" s="5">
        <v>37</v>
      </c>
      <c r="B38" s="5" t="s">
        <v>1475</v>
      </c>
      <c r="C38" s="5" t="s">
        <v>151</v>
      </c>
      <c r="D38" s="5" t="s">
        <v>1603</v>
      </c>
      <c r="E38" s="5" t="s">
        <v>1604</v>
      </c>
      <c r="F38" s="5" t="s">
        <v>1605</v>
      </c>
      <c r="G38" s="5" t="s">
        <v>1606</v>
      </c>
      <c r="J38" s="5" t="s">
        <v>2040</v>
      </c>
    </row>
    <row r="39" spans="1:10">
      <c r="A39" s="5">
        <v>38</v>
      </c>
      <c r="B39" s="5" t="s">
        <v>1475</v>
      </c>
      <c r="C39" s="5" t="s">
        <v>151</v>
      </c>
      <c r="D39" s="5" t="s">
        <v>1607</v>
      </c>
      <c r="E39" s="5" t="s">
        <v>1608</v>
      </c>
      <c r="F39" s="5" t="s">
        <v>1609</v>
      </c>
      <c r="G39" s="5" t="s">
        <v>1610</v>
      </c>
      <c r="J39" s="5" t="s">
        <v>2040</v>
      </c>
    </row>
    <row r="40" spans="1:10">
      <c r="A40" s="5">
        <v>39</v>
      </c>
      <c r="B40" s="5" t="s">
        <v>1475</v>
      </c>
      <c r="C40" s="5" t="s">
        <v>151</v>
      </c>
      <c r="D40" s="5" t="s">
        <v>1611</v>
      </c>
      <c r="E40" s="5" t="s">
        <v>1612</v>
      </c>
      <c r="F40" s="5" t="s">
        <v>1613</v>
      </c>
      <c r="G40" s="5" t="s">
        <v>1614</v>
      </c>
      <c r="J40" s="5" t="s">
        <v>2040</v>
      </c>
    </row>
    <row r="41" spans="1:10">
      <c r="A41" s="5">
        <v>40</v>
      </c>
      <c r="B41" s="5" t="s">
        <v>1475</v>
      </c>
      <c r="C41" s="5" t="s">
        <v>151</v>
      </c>
      <c r="D41" s="5" t="s">
        <v>1615</v>
      </c>
      <c r="E41" s="5" t="s">
        <v>1616</v>
      </c>
      <c r="F41" s="5" t="s">
        <v>1617</v>
      </c>
      <c r="G41" s="5" t="s">
        <v>1614</v>
      </c>
      <c r="J41" s="5" t="s">
        <v>2040</v>
      </c>
    </row>
    <row r="42" spans="1:10">
      <c r="A42" s="5">
        <v>41</v>
      </c>
      <c r="B42" s="5" t="s">
        <v>1475</v>
      </c>
      <c r="C42" s="5" t="s">
        <v>151</v>
      </c>
      <c r="D42" s="5" t="s">
        <v>2082</v>
      </c>
      <c r="E42" s="5" t="s">
        <v>2083</v>
      </c>
      <c r="F42" s="5" t="s">
        <v>2084</v>
      </c>
      <c r="G42" s="5" t="s">
        <v>2085</v>
      </c>
      <c r="H42" s="5" t="s">
        <v>2086</v>
      </c>
      <c r="J42" s="5" t="s">
        <v>2040</v>
      </c>
    </row>
    <row r="43" spans="1:10">
      <c r="A43" s="5">
        <v>42</v>
      </c>
      <c r="B43" s="5" t="s">
        <v>1475</v>
      </c>
      <c r="C43" s="5" t="s">
        <v>151</v>
      </c>
      <c r="D43" s="5" t="s">
        <v>1618</v>
      </c>
      <c r="E43" s="5" t="s">
        <v>1619</v>
      </c>
      <c r="F43" s="5" t="s">
        <v>1620</v>
      </c>
      <c r="G43" s="5" t="s">
        <v>1531</v>
      </c>
      <c r="J43" s="5" t="s">
        <v>2040</v>
      </c>
    </row>
    <row r="44" spans="1:10">
      <c r="A44" s="5">
        <v>43</v>
      </c>
      <c r="B44" s="5" t="s">
        <v>1475</v>
      </c>
      <c r="C44" s="5" t="s">
        <v>151</v>
      </c>
      <c r="D44" s="5" t="s">
        <v>1621</v>
      </c>
      <c r="E44" s="5" t="s">
        <v>1622</v>
      </c>
      <c r="F44" s="5" t="s">
        <v>1623</v>
      </c>
      <c r="G44" s="5" t="s">
        <v>1624</v>
      </c>
      <c r="J44" s="5" t="s">
        <v>2040</v>
      </c>
    </row>
    <row r="45" spans="1:10">
      <c r="A45" s="5">
        <v>44</v>
      </c>
      <c r="B45" s="5" t="s">
        <v>1475</v>
      </c>
      <c r="C45" s="5" t="s">
        <v>151</v>
      </c>
      <c r="D45" s="5" t="s">
        <v>1625</v>
      </c>
      <c r="E45" s="5" t="s">
        <v>1626</v>
      </c>
      <c r="F45" s="5" t="s">
        <v>1582</v>
      </c>
      <c r="G45" s="5" t="s">
        <v>1627</v>
      </c>
      <c r="J45" s="5" t="s">
        <v>2040</v>
      </c>
    </row>
    <row r="46" spans="1:10">
      <c r="A46" s="5">
        <v>45</v>
      </c>
      <c r="B46" s="5" t="s">
        <v>1475</v>
      </c>
      <c r="C46" s="5" t="s">
        <v>151</v>
      </c>
      <c r="D46" s="5" t="s">
        <v>1628</v>
      </c>
      <c r="E46" s="5" t="s">
        <v>1629</v>
      </c>
      <c r="F46" s="5" t="s">
        <v>1630</v>
      </c>
      <c r="G46" s="5" t="s">
        <v>1631</v>
      </c>
      <c r="H46" s="5" t="s">
        <v>1632</v>
      </c>
      <c r="J46" s="5" t="s">
        <v>2040</v>
      </c>
    </row>
    <row r="47" spans="1:10">
      <c r="A47" s="5">
        <v>46</v>
      </c>
      <c r="B47" s="5" t="s">
        <v>1475</v>
      </c>
      <c r="C47" s="5" t="s">
        <v>151</v>
      </c>
      <c r="D47" s="5" t="s">
        <v>1633</v>
      </c>
      <c r="E47" s="5" t="s">
        <v>1634</v>
      </c>
      <c r="F47" s="5" t="s">
        <v>1635</v>
      </c>
      <c r="G47" s="5" t="s">
        <v>1591</v>
      </c>
      <c r="J47" s="5" t="s">
        <v>2040</v>
      </c>
    </row>
    <row r="48" spans="1:10">
      <c r="A48" s="5">
        <v>47</v>
      </c>
      <c r="B48" s="5" t="s">
        <v>1475</v>
      </c>
      <c r="C48" s="5" t="s">
        <v>151</v>
      </c>
      <c r="D48" s="5" t="s">
        <v>1636</v>
      </c>
      <c r="E48" s="5" t="s">
        <v>1637</v>
      </c>
      <c r="F48" s="5" t="s">
        <v>1638</v>
      </c>
      <c r="G48" s="5" t="s">
        <v>1639</v>
      </c>
      <c r="H48" s="5" t="s">
        <v>1640</v>
      </c>
      <c r="J48" s="5" t="s">
        <v>2040</v>
      </c>
    </row>
    <row r="49" spans="1:10">
      <c r="A49" s="5">
        <v>48</v>
      </c>
      <c r="B49" s="5" t="s">
        <v>1475</v>
      </c>
      <c r="C49" s="5" t="s">
        <v>151</v>
      </c>
      <c r="D49" s="5" t="s">
        <v>2087</v>
      </c>
      <c r="E49" s="5" t="s">
        <v>2088</v>
      </c>
      <c r="F49" s="5" t="s">
        <v>2089</v>
      </c>
      <c r="G49" s="5" t="s">
        <v>1591</v>
      </c>
      <c r="J49" s="5" t="s">
        <v>2040</v>
      </c>
    </row>
    <row r="50" spans="1:10">
      <c r="A50" s="5">
        <v>49</v>
      </c>
      <c r="B50" s="5" t="s">
        <v>1475</v>
      </c>
      <c r="C50" s="5" t="s">
        <v>151</v>
      </c>
      <c r="D50" s="5" t="s">
        <v>1641</v>
      </c>
      <c r="E50" s="5" t="s">
        <v>1642</v>
      </c>
      <c r="F50" s="5" t="s">
        <v>1643</v>
      </c>
      <c r="G50" s="5" t="s">
        <v>1639</v>
      </c>
      <c r="J50" s="5" t="s">
        <v>2040</v>
      </c>
    </row>
    <row r="51" spans="1:10">
      <c r="A51" s="5">
        <v>50</v>
      </c>
      <c r="B51" s="5" t="s">
        <v>1475</v>
      </c>
      <c r="C51" s="5" t="s">
        <v>151</v>
      </c>
      <c r="D51" s="5" t="s">
        <v>1644</v>
      </c>
      <c r="E51" s="5" t="s">
        <v>1645</v>
      </c>
      <c r="F51" s="5" t="s">
        <v>1646</v>
      </c>
      <c r="G51" s="5" t="s">
        <v>1647</v>
      </c>
      <c r="J51" s="5" t="s">
        <v>2040</v>
      </c>
    </row>
    <row r="52" spans="1:10">
      <c r="A52" s="5">
        <v>51</v>
      </c>
      <c r="B52" s="5" t="s">
        <v>1475</v>
      </c>
      <c r="C52" s="5" t="s">
        <v>151</v>
      </c>
      <c r="D52" s="5" t="s">
        <v>1648</v>
      </c>
      <c r="E52" s="5" t="s">
        <v>1649</v>
      </c>
      <c r="F52" s="5" t="s">
        <v>1650</v>
      </c>
      <c r="G52" s="5" t="s">
        <v>1651</v>
      </c>
      <c r="J52" s="5" t="s">
        <v>2040</v>
      </c>
    </row>
    <row r="53" spans="1:10">
      <c r="A53" s="5">
        <v>52</v>
      </c>
      <c r="B53" s="5" t="s">
        <v>1475</v>
      </c>
      <c r="C53" s="5" t="s">
        <v>151</v>
      </c>
      <c r="D53" s="5" t="s">
        <v>1652</v>
      </c>
      <c r="E53" s="5" t="s">
        <v>1653</v>
      </c>
      <c r="F53" s="5" t="s">
        <v>1654</v>
      </c>
      <c r="G53" s="5" t="s">
        <v>1655</v>
      </c>
      <c r="J53" s="5" t="s">
        <v>2040</v>
      </c>
    </row>
    <row r="54" spans="1:10">
      <c r="A54" s="5">
        <v>53</v>
      </c>
      <c r="B54" s="5" t="s">
        <v>1475</v>
      </c>
      <c r="C54" s="5" t="s">
        <v>151</v>
      </c>
      <c r="D54" s="5" t="s">
        <v>1656</v>
      </c>
      <c r="E54" s="5" t="s">
        <v>1657</v>
      </c>
      <c r="F54" s="5" t="s">
        <v>1658</v>
      </c>
      <c r="G54" s="5" t="s">
        <v>1492</v>
      </c>
      <c r="H54" s="5" t="s">
        <v>1659</v>
      </c>
      <c r="J54" s="5" t="s">
        <v>2040</v>
      </c>
    </row>
    <row r="55" spans="1:10">
      <c r="A55" s="5">
        <v>54</v>
      </c>
      <c r="B55" s="5" t="s">
        <v>1475</v>
      </c>
      <c r="C55" s="5" t="s">
        <v>151</v>
      </c>
      <c r="D55" s="5" t="s">
        <v>1660</v>
      </c>
      <c r="E55" s="5" t="s">
        <v>1661</v>
      </c>
      <c r="F55" s="5" t="s">
        <v>1662</v>
      </c>
      <c r="G55" s="5" t="s">
        <v>1639</v>
      </c>
      <c r="J55" s="5" t="s">
        <v>2040</v>
      </c>
    </row>
    <row r="56" spans="1:10">
      <c r="A56" s="5">
        <v>55</v>
      </c>
      <c r="B56" s="5" t="s">
        <v>1475</v>
      </c>
      <c r="C56" s="5" t="s">
        <v>151</v>
      </c>
      <c r="D56" s="5" t="s">
        <v>1663</v>
      </c>
      <c r="E56" s="5" t="s">
        <v>1664</v>
      </c>
      <c r="F56" s="5" t="s">
        <v>1665</v>
      </c>
      <c r="G56" s="5" t="s">
        <v>1527</v>
      </c>
      <c r="J56" s="5" t="s">
        <v>2040</v>
      </c>
    </row>
    <row r="57" spans="1:10">
      <c r="A57" s="5">
        <v>56</v>
      </c>
      <c r="B57" s="5" t="s">
        <v>1475</v>
      </c>
      <c r="C57" s="5" t="s">
        <v>151</v>
      </c>
      <c r="D57" s="5" t="s">
        <v>1666</v>
      </c>
      <c r="E57" s="5" t="s">
        <v>1667</v>
      </c>
      <c r="F57" s="5" t="s">
        <v>1668</v>
      </c>
      <c r="G57" s="5" t="s">
        <v>1669</v>
      </c>
      <c r="J57" s="5" t="s">
        <v>2040</v>
      </c>
    </row>
    <row r="58" spans="1:10">
      <c r="A58" s="5">
        <v>57</v>
      </c>
      <c r="B58" s="5" t="s">
        <v>1475</v>
      </c>
      <c r="C58" s="5" t="s">
        <v>151</v>
      </c>
      <c r="D58" s="5" t="s">
        <v>1670</v>
      </c>
      <c r="E58" s="5" t="s">
        <v>1671</v>
      </c>
      <c r="F58" s="5" t="s">
        <v>1672</v>
      </c>
      <c r="G58" s="5" t="s">
        <v>1527</v>
      </c>
      <c r="H58" s="5" t="s">
        <v>1673</v>
      </c>
      <c r="J58" s="5" t="s">
        <v>2040</v>
      </c>
    </row>
    <row r="59" spans="1:10">
      <c r="A59" s="5">
        <v>58</v>
      </c>
      <c r="B59" s="5" t="s">
        <v>1475</v>
      </c>
      <c r="C59" s="5" t="s">
        <v>151</v>
      </c>
      <c r="D59" s="5" t="s">
        <v>1674</v>
      </c>
      <c r="E59" s="5" t="s">
        <v>1675</v>
      </c>
      <c r="F59" s="5" t="s">
        <v>1676</v>
      </c>
      <c r="G59" s="5" t="s">
        <v>1527</v>
      </c>
      <c r="J59" s="5" t="s">
        <v>2040</v>
      </c>
    </row>
    <row r="60" spans="1:10">
      <c r="A60" s="5">
        <v>59</v>
      </c>
      <c r="B60" s="5" t="s">
        <v>1475</v>
      </c>
      <c r="C60" s="5" t="s">
        <v>151</v>
      </c>
      <c r="D60" s="5" t="s">
        <v>1677</v>
      </c>
      <c r="E60" s="5" t="s">
        <v>1678</v>
      </c>
      <c r="F60" s="5" t="s">
        <v>1679</v>
      </c>
      <c r="G60" s="5" t="s">
        <v>1680</v>
      </c>
      <c r="J60" s="5" t="s">
        <v>2040</v>
      </c>
    </row>
    <row r="61" spans="1:10">
      <c r="A61" s="5">
        <v>60</v>
      </c>
      <c r="B61" s="5" t="s">
        <v>1475</v>
      </c>
      <c r="C61" s="5" t="s">
        <v>151</v>
      </c>
      <c r="D61" s="5" t="s">
        <v>1681</v>
      </c>
      <c r="E61" s="5" t="s">
        <v>1682</v>
      </c>
      <c r="F61" s="5" t="s">
        <v>1683</v>
      </c>
      <c r="G61" s="5" t="s">
        <v>1680</v>
      </c>
      <c r="J61" s="5" t="s">
        <v>2040</v>
      </c>
    </row>
    <row r="62" spans="1:10">
      <c r="A62" s="5">
        <v>61</v>
      </c>
      <c r="B62" s="5" t="s">
        <v>1475</v>
      </c>
      <c r="C62" s="5" t="s">
        <v>151</v>
      </c>
      <c r="D62" s="5" t="s">
        <v>1684</v>
      </c>
      <c r="E62" s="5" t="s">
        <v>1685</v>
      </c>
      <c r="F62" s="5" t="s">
        <v>1686</v>
      </c>
      <c r="G62" s="5" t="s">
        <v>1527</v>
      </c>
      <c r="J62" s="5" t="s">
        <v>2040</v>
      </c>
    </row>
    <row r="63" spans="1:10">
      <c r="A63" s="5">
        <v>62</v>
      </c>
      <c r="B63" s="5" t="s">
        <v>1475</v>
      </c>
      <c r="C63" s="5" t="s">
        <v>151</v>
      </c>
      <c r="D63" s="5" t="s">
        <v>1687</v>
      </c>
      <c r="E63" s="5" t="s">
        <v>1688</v>
      </c>
      <c r="F63" s="5" t="s">
        <v>1689</v>
      </c>
      <c r="G63" s="5" t="s">
        <v>1690</v>
      </c>
      <c r="J63" s="5" t="s">
        <v>2040</v>
      </c>
    </row>
    <row r="64" spans="1:10">
      <c r="A64" s="5">
        <v>63</v>
      </c>
      <c r="B64" s="5" t="s">
        <v>1475</v>
      </c>
      <c r="C64" s="5" t="s">
        <v>151</v>
      </c>
      <c r="D64" s="5" t="s">
        <v>1691</v>
      </c>
      <c r="E64" s="5" t="s">
        <v>1692</v>
      </c>
      <c r="F64" s="5" t="s">
        <v>1693</v>
      </c>
      <c r="G64" s="5" t="s">
        <v>1690</v>
      </c>
      <c r="J64" s="5" t="s">
        <v>2040</v>
      </c>
    </row>
    <row r="65" spans="1:10">
      <c r="A65" s="5">
        <v>64</v>
      </c>
      <c r="B65" s="5" t="s">
        <v>1475</v>
      </c>
      <c r="C65" s="5" t="s">
        <v>151</v>
      </c>
      <c r="D65" s="5" t="s">
        <v>1694</v>
      </c>
      <c r="E65" s="5" t="s">
        <v>1695</v>
      </c>
      <c r="F65" s="5" t="s">
        <v>1696</v>
      </c>
      <c r="G65" s="5" t="s">
        <v>1669</v>
      </c>
      <c r="J65" s="5" t="s">
        <v>2040</v>
      </c>
    </row>
    <row r="66" spans="1:10">
      <c r="A66" s="5">
        <v>65</v>
      </c>
      <c r="B66" s="5" t="s">
        <v>1475</v>
      </c>
      <c r="C66" s="5" t="s">
        <v>151</v>
      </c>
      <c r="D66" s="5" t="s">
        <v>1697</v>
      </c>
      <c r="E66" s="5" t="s">
        <v>1698</v>
      </c>
      <c r="F66" s="5" t="s">
        <v>1699</v>
      </c>
      <c r="G66" s="5" t="s">
        <v>1680</v>
      </c>
      <c r="J66" s="5" t="s">
        <v>2040</v>
      </c>
    </row>
    <row r="67" spans="1:10">
      <c r="A67" s="5">
        <v>66</v>
      </c>
      <c r="B67" s="5" t="s">
        <v>1475</v>
      </c>
      <c r="C67" s="5" t="s">
        <v>151</v>
      </c>
      <c r="D67" s="5" t="s">
        <v>1700</v>
      </c>
      <c r="E67" s="5" t="s">
        <v>1701</v>
      </c>
      <c r="F67" s="5" t="s">
        <v>1702</v>
      </c>
      <c r="G67" s="5" t="s">
        <v>1639</v>
      </c>
      <c r="J67" s="5" t="s">
        <v>2040</v>
      </c>
    </row>
    <row r="68" spans="1:10">
      <c r="A68" s="5">
        <v>67</v>
      </c>
      <c r="B68" s="5" t="s">
        <v>1475</v>
      </c>
      <c r="C68" s="5" t="s">
        <v>151</v>
      </c>
      <c r="D68" s="5" t="s">
        <v>1703</v>
      </c>
      <c r="E68" s="5" t="s">
        <v>1704</v>
      </c>
      <c r="F68" s="5" t="s">
        <v>1705</v>
      </c>
      <c r="G68" s="5" t="s">
        <v>1690</v>
      </c>
      <c r="J68" s="5" t="s">
        <v>2040</v>
      </c>
    </row>
    <row r="69" spans="1:10">
      <c r="A69" s="5">
        <v>68</v>
      </c>
      <c r="B69" s="5" t="s">
        <v>1475</v>
      </c>
      <c r="C69" s="5" t="s">
        <v>151</v>
      </c>
      <c r="D69" s="5" t="s">
        <v>1706</v>
      </c>
      <c r="E69" s="5" t="s">
        <v>1707</v>
      </c>
      <c r="F69" s="5" t="s">
        <v>1708</v>
      </c>
      <c r="G69" s="5" t="s">
        <v>1709</v>
      </c>
      <c r="J69" s="5" t="s">
        <v>2040</v>
      </c>
    </row>
    <row r="70" spans="1:10">
      <c r="A70" s="5">
        <v>69</v>
      </c>
      <c r="B70" s="5" t="s">
        <v>1475</v>
      </c>
      <c r="C70" s="5" t="s">
        <v>151</v>
      </c>
      <c r="D70" s="5" t="s">
        <v>1710</v>
      </c>
      <c r="E70" s="5" t="s">
        <v>1711</v>
      </c>
      <c r="F70" s="5" t="s">
        <v>1712</v>
      </c>
      <c r="G70" s="5" t="s">
        <v>1690</v>
      </c>
      <c r="J70" s="5" t="s">
        <v>2040</v>
      </c>
    </row>
    <row r="71" spans="1:10">
      <c r="A71" s="5">
        <v>70</v>
      </c>
      <c r="B71" s="5" t="s">
        <v>1475</v>
      </c>
      <c r="C71" s="5" t="s">
        <v>151</v>
      </c>
      <c r="D71" s="5" t="s">
        <v>1713</v>
      </c>
      <c r="E71" s="5" t="s">
        <v>1714</v>
      </c>
      <c r="F71" s="5" t="s">
        <v>1715</v>
      </c>
      <c r="G71" s="5" t="s">
        <v>1639</v>
      </c>
      <c r="H71" s="5" t="s">
        <v>1716</v>
      </c>
      <c r="J71" s="5" t="s">
        <v>2040</v>
      </c>
    </row>
    <row r="72" spans="1:10">
      <c r="A72" s="5">
        <v>71</v>
      </c>
      <c r="B72" s="5" t="s">
        <v>1475</v>
      </c>
      <c r="C72" s="5" t="s">
        <v>151</v>
      </c>
      <c r="D72" s="5" t="s">
        <v>1717</v>
      </c>
      <c r="E72" s="5" t="s">
        <v>1718</v>
      </c>
      <c r="F72" s="5" t="s">
        <v>1719</v>
      </c>
      <c r="G72" s="5" t="s">
        <v>1669</v>
      </c>
      <c r="J72" s="5" t="s">
        <v>2040</v>
      </c>
    </row>
    <row r="73" spans="1:10">
      <c r="A73" s="5">
        <v>72</v>
      </c>
      <c r="B73" s="5" t="s">
        <v>1475</v>
      </c>
      <c r="C73" s="5" t="s">
        <v>151</v>
      </c>
      <c r="D73" s="5" t="s">
        <v>1720</v>
      </c>
      <c r="E73" s="5" t="s">
        <v>1721</v>
      </c>
      <c r="F73" s="5" t="s">
        <v>1722</v>
      </c>
      <c r="G73" s="5" t="s">
        <v>1723</v>
      </c>
      <c r="J73" s="5" t="s">
        <v>2040</v>
      </c>
    </row>
    <row r="74" spans="1:10">
      <c r="A74" s="5">
        <v>73</v>
      </c>
      <c r="B74" s="5" t="s">
        <v>1475</v>
      </c>
      <c r="C74" s="5" t="s">
        <v>151</v>
      </c>
      <c r="D74" s="5" t="s">
        <v>1724</v>
      </c>
      <c r="E74" s="5" t="s">
        <v>1725</v>
      </c>
      <c r="F74" s="5" t="s">
        <v>1726</v>
      </c>
      <c r="G74" s="5" t="s">
        <v>1631</v>
      </c>
      <c r="J74" s="5" t="s">
        <v>2040</v>
      </c>
    </row>
    <row r="75" spans="1:10">
      <c r="A75" s="5">
        <v>74</v>
      </c>
      <c r="B75" s="5" t="s">
        <v>1475</v>
      </c>
      <c r="C75" s="5" t="s">
        <v>151</v>
      </c>
      <c r="D75" s="5" t="s">
        <v>1727</v>
      </c>
      <c r="E75" s="5" t="s">
        <v>1728</v>
      </c>
      <c r="F75" s="5" t="s">
        <v>1729</v>
      </c>
      <c r="G75" s="5" t="s">
        <v>1527</v>
      </c>
      <c r="J75" s="5" t="s">
        <v>2040</v>
      </c>
    </row>
    <row r="76" spans="1:10">
      <c r="A76" s="5">
        <v>75</v>
      </c>
      <c r="B76" s="5" t="s">
        <v>1475</v>
      </c>
      <c r="C76" s="5" t="s">
        <v>151</v>
      </c>
      <c r="D76" s="5" t="s">
        <v>1730</v>
      </c>
      <c r="E76" s="5" t="s">
        <v>1731</v>
      </c>
      <c r="F76" s="5" t="s">
        <v>1732</v>
      </c>
      <c r="G76" s="5" t="s">
        <v>1591</v>
      </c>
      <c r="J76" s="5" t="s">
        <v>2040</v>
      </c>
    </row>
    <row r="77" spans="1:10">
      <c r="A77" s="5">
        <v>76</v>
      </c>
      <c r="B77" s="5" t="s">
        <v>1475</v>
      </c>
      <c r="C77" s="5" t="s">
        <v>151</v>
      </c>
      <c r="D77" s="5" t="s">
        <v>1733</v>
      </c>
      <c r="E77" s="5" t="s">
        <v>1734</v>
      </c>
      <c r="F77" s="5" t="s">
        <v>1735</v>
      </c>
      <c r="G77" s="5" t="s">
        <v>1736</v>
      </c>
      <c r="J77" s="5" t="s">
        <v>2040</v>
      </c>
    </row>
    <row r="78" spans="1:10">
      <c r="A78" s="5">
        <v>77</v>
      </c>
      <c r="B78" s="5" t="s">
        <v>1475</v>
      </c>
      <c r="C78" s="5" t="s">
        <v>151</v>
      </c>
      <c r="D78" s="5" t="s">
        <v>1737</v>
      </c>
      <c r="E78" s="5" t="s">
        <v>1738</v>
      </c>
      <c r="F78" s="5" t="s">
        <v>1739</v>
      </c>
      <c r="G78" s="5" t="s">
        <v>1736</v>
      </c>
      <c r="J78" s="5" t="s">
        <v>2040</v>
      </c>
    </row>
    <row r="79" spans="1:10">
      <c r="A79" s="5">
        <v>78</v>
      </c>
      <c r="B79" s="5" t="s">
        <v>1475</v>
      </c>
      <c r="C79" s="5" t="s">
        <v>151</v>
      </c>
      <c r="D79" s="5" t="s">
        <v>1740</v>
      </c>
      <c r="E79" s="5" t="s">
        <v>1741</v>
      </c>
      <c r="F79" s="5" t="s">
        <v>1742</v>
      </c>
      <c r="G79" s="5" t="s">
        <v>1690</v>
      </c>
      <c r="J79" s="5" t="s">
        <v>2040</v>
      </c>
    </row>
    <row r="80" spans="1:10">
      <c r="A80" s="5">
        <v>79</v>
      </c>
      <c r="B80" s="5" t="s">
        <v>1475</v>
      </c>
      <c r="C80" s="5" t="s">
        <v>151</v>
      </c>
      <c r="D80" s="5" t="s">
        <v>1743</v>
      </c>
      <c r="E80" s="5" t="s">
        <v>1744</v>
      </c>
      <c r="F80" s="5" t="s">
        <v>1745</v>
      </c>
      <c r="G80" s="5" t="s">
        <v>1746</v>
      </c>
      <c r="J80" s="5" t="s">
        <v>2040</v>
      </c>
    </row>
    <row r="81" spans="1:10">
      <c r="A81" s="5">
        <v>80</v>
      </c>
      <c r="B81" s="5" t="s">
        <v>1475</v>
      </c>
      <c r="C81" s="5" t="s">
        <v>151</v>
      </c>
      <c r="D81" s="5" t="s">
        <v>1747</v>
      </c>
      <c r="E81" s="5" t="s">
        <v>1748</v>
      </c>
      <c r="F81" s="5" t="s">
        <v>1749</v>
      </c>
      <c r="G81" s="5" t="s">
        <v>1606</v>
      </c>
      <c r="J81" s="5" t="s">
        <v>2040</v>
      </c>
    </row>
    <row r="82" spans="1:10">
      <c r="A82" s="5">
        <v>81</v>
      </c>
      <c r="B82" s="5" t="s">
        <v>1475</v>
      </c>
      <c r="C82" s="5" t="s">
        <v>151</v>
      </c>
      <c r="D82" s="5" t="s">
        <v>1750</v>
      </c>
      <c r="E82" s="5" t="s">
        <v>1751</v>
      </c>
      <c r="F82" s="5" t="s">
        <v>1752</v>
      </c>
      <c r="G82" s="5" t="s">
        <v>1527</v>
      </c>
      <c r="J82" s="5" t="s">
        <v>2040</v>
      </c>
    </row>
    <row r="83" spans="1:10">
      <c r="A83" s="5">
        <v>82</v>
      </c>
      <c r="B83" s="5" t="s">
        <v>1475</v>
      </c>
      <c r="C83" s="5" t="s">
        <v>151</v>
      </c>
      <c r="D83" s="5" t="s">
        <v>1753</v>
      </c>
      <c r="E83" s="5" t="s">
        <v>1754</v>
      </c>
      <c r="F83" s="5" t="s">
        <v>1755</v>
      </c>
      <c r="G83" s="5" t="s">
        <v>1756</v>
      </c>
      <c r="J83" s="5" t="s">
        <v>2040</v>
      </c>
    </row>
    <row r="84" spans="1:10">
      <c r="A84" s="5">
        <v>83</v>
      </c>
      <c r="B84" s="5" t="s">
        <v>1475</v>
      </c>
      <c r="C84" s="5" t="s">
        <v>151</v>
      </c>
      <c r="D84" s="5" t="s">
        <v>1757</v>
      </c>
      <c r="E84" s="5" t="s">
        <v>1758</v>
      </c>
      <c r="F84" s="5" t="s">
        <v>1759</v>
      </c>
      <c r="G84" s="5" t="s">
        <v>1484</v>
      </c>
      <c r="J84" s="5" t="s">
        <v>2040</v>
      </c>
    </row>
    <row r="85" spans="1:10">
      <c r="A85" s="5">
        <v>84</v>
      </c>
      <c r="B85" s="5" t="s">
        <v>1475</v>
      </c>
      <c r="C85" s="5" t="s">
        <v>151</v>
      </c>
      <c r="D85" s="5" t="s">
        <v>1760</v>
      </c>
      <c r="E85" s="5" t="s">
        <v>1761</v>
      </c>
      <c r="F85" s="5" t="s">
        <v>1762</v>
      </c>
      <c r="G85" s="5" t="s">
        <v>1572</v>
      </c>
      <c r="J85" s="5" t="s">
        <v>2040</v>
      </c>
    </row>
    <row r="86" spans="1:10">
      <c r="A86" s="5">
        <v>85</v>
      </c>
      <c r="B86" s="5" t="s">
        <v>1475</v>
      </c>
      <c r="C86" s="5" t="s">
        <v>151</v>
      </c>
      <c r="D86" s="5" t="s">
        <v>1768</v>
      </c>
      <c r="E86" s="5" t="s">
        <v>1769</v>
      </c>
      <c r="F86" s="5" t="s">
        <v>1770</v>
      </c>
      <c r="G86" s="5" t="s">
        <v>1655</v>
      </c>
      <c r="J86" s="5" t="s">
        <v>2040</v>
      </c>
    </row>
    <row r="87" spans="1:10">
      <c r="A87" s="5">
        <v>86</v>
      </c>
      <c r="B87" s="5" t="s">
        <v>1475</v>
      </c>
      <c r="C87" s="5" t="s">
        <v>151</v>
      </c>
      <c r="D87" s="5" t="s">
        <v>1771</v>
      </c>
      <c r="E87" s="5" t="s">
        <v>1772</v>
      </c>
      <c r="F87" s="5" t="s">
        <v>1773</v>
      </c>
      <c r="G87" s="5" t="s">
        <v>1610</v>
      </c>
      <c r="J87" s="5" t="s">
        <v>2040</v>
      </c>
    </row>
    <row r="88" spans="1:10">
      <c r="A88" s="5">
        <v>87</v>
      </c>
      <c r="B88" s="5" t="s">
        <v>1475</v>
      </c>
      <c r="C88" s="5" t="s">
        <v>151</v>
      </c>
      <c r="D88" s="5" t="s">
        <v>1774</v>
      </c>
      <c r="E88" s="5" t="s">
        <v>1775</v>
      </c>
      <c r="F88" s="5" t="s">
        <v>1776</v>
      </c>
      <c r="G88" s="5" t="s">
        <v>1777</v>
      </c>
      <c r="J88" s="5" t="s">
        <v>2040</v>
      </c>
    </row>
    <row r="89" spans="1:10">
      <c r="A89" s="5">
        <v>88</v>
      </c>
      <c r="B89" s="5" t="s">
        <v>1475</v>
      </c>
      <c r="C89" s="5" t="s">
        <v>151</v>
      </c>
      <c r="D89" s="5" t="s">
        <v>1778</v>
      </c>
      <c r="E89" s="5" t="s">
        <v>1779</v>
      </c>
      <c r="F89" s="5" t="s">
        <v>1780</v>
      </c>
      <c r="G89" s="5" t="s">
        <v>1781</v>
      </c>
      <c r="J89" s="5" t="s">
        <v>2040</v>
      </c>
    </row>
    <row r="90" spans="1:10">
      <c r="A90" s="5">
        <v>89</v>
      </c>
      <c r="B90" s="5" t="s">
        <v>1475</v>
      </c>
      <c r="C90" s="5" t="s">
        <v>151</v>
      </c>
      <c r="D90" s="5" t="s">
        <v>1782</v>
      </c>
      <c r="E90" s="5" t="s">
        <v>1783</v>
      </c>
      <c r="F90" s="5" t="s">
        <v>1784</v>
      </c>
      <c r="G90" s="5" t="s">
        <v>1723</v>
      </c>
      <c r="J90" s="5" t="s">
        <v>2040</v>
      </c>
    </row>
    <row r="91" spans="1:10">
      <c r="A91" s="5">
        <v>90</v>
      </c>
      <c r="B91" s="5" t="s">
        <v>1475</v>
      </c>
      <c r="C91" s="5" t="s">
        <v>151</v>
      </c>
      <c r="D91" s="5" t="s">
        <v>1785</v>
      </c>
      <c r="E91" s="5" t="s">
        <v>1786</v>
      </c>
      <c r="F91" s="5" t="s">
        <v>1787</v>
      </c>
      <c r="G91" s="5" t="s">
        <v>1579</v>
      </c>
      <c r="J91" s="5" t="s">
        <v>2040</v>
      </c>
    </row>
    <row r="92" spans="1:10">
      <c r="A92" s="5">
        <v>91</v>
      </c>
      <c r="B92" s="5" t="s">
        <v>1475</v>
      </c>
      <c r="C92" s="5" t="s">
        <v>151</v>
      </c>
      <c r="D92" s="5" t="s">
        <v>1788</v>
      </c>
      <c r="E92" s="5" t="s">
        <v>1789</v>
      </c>
      <c r="F92" s="5" t="s">
        <v>1790</v>
      </c>
      <c r="G92" s="5" t="s">
        <v>1579</v>
      </c>
      <c r="J92" s="5" t="s">
        <v>2040</v>
      </c>
    </row>
    <row r="93" spans="1:10">
      <c r="A93" s="5">
        <v>92</v>
      </c>
      <c r="B93" s="5" t="s">
        <v>1475</v>
      </c>
      <c r="C93" s="5" t="s">
        <v>151</v>
      </c>
      <c r="D93" s="5" t="s">
        <v>1791</v>
      </c>
      <c r="E93" s="5" t="s">
        <v>1792</v>
      </c>
      <c r="F93" s="5" t="s">
        <v>1793</v>
      </c>
      <c r="G93" s="5" t="s">
        <v>1794</v>
      </c>
      <c r="J93" s="5" t="s">
        <v>2040</v>
      </c>
    </row>
    <row r="94" spans="1:10">
      <c r="A94" s="5">
        <v>93</v>
      </c>
      <c r="B94" s="5" t="s">
        <v>1475</v>
      </c>
      <c r="C94" s="5" t="s">
        <v>151</v>
      </c>
      <c r="D94" s="5" t="s">
        <v>1795</v>
      </c>
      <c r="E94" s="5" t="s">
        <v>1796</v>
      </c>
      <c r="F94" s="5" t="s">
        <v>1793</v>
      </c>
      <c r="G94" s="5" t="s">
        <v>1797</v>
      </c>
      <c r="J94" s="5" t="s">
        <v>2040</v>
      </c>
    </row>
    <row r="95" spans="1:10">
      <c r="A95" s="5">
        <v>94</v>
      </c>
      <c r="B95" s="5" t="s">
        <v>1475</v>
      </c>
      <c r="C95" s="5" t="s">
        <v>151</v>
      </c>
      <c r="D95" s="5" t="s">
        <v>2090</v>
      </c>
      <c r="E95" s="5" t="s">
        <v>2091</v>
      </c>
      <c r="F95" s="5" t="s">
        <v>2092</v>
      </c>
      <c r="G95" s="5" t="s">
        <v>1542</v>
      </c>
      <c r="J95" s="5" t="s">
        <v>2040</v>
      </c>
    </row>
    <row r="96" spans="1:10">
      <c r="A96" s="5">
        <v>95</v>
      </c>
      <c r="B96" s="5" t="s">
        <v>1475</v>
      </c>
      <c r="C96" s="5" t="s">
        <v>151</v>
      </c>
      <c r="D96" s="5" t="s">
        <v>1798</v>
      </c>
      <c r="E96" s="5" t="s">
        <v>1799</v>
      </c>
      <c r="F96" s="5" t="s">
        <v>1800</v>
      </c>
      <c r="G96" s="5" t="s">
        <v>1610</v>
      </c>
      <c r="J96" s="5" t="s">
        <v>2040</v>
      </c>
    </row>
    <row r="97" spans="1:10">
      <c r="A97" s="5">
        <v>96</v>
      </c>
      <c r="B97" s="5" t="s">
        <v>1475</v>
      </c>
      <c r="C97" s="5" t="s">
        <v>151</v>
      </c>
      <c r="D97" s="5" t="s">
        <v>1801</v>
      </c>
      <c r="E97" s="5" t="s">
        <v>1802</v>
      </c>
      <c r="F97" s="5" t="s">
        <v>1803</v>
      </c>
      <c r="G97" s="5" t="s">
        <v>1610</v>
      </c>
      <c r="J97" s="5" t="s">
        <v>2040</v>
      </c>
    </row>
    <row r="98" spans="1:10">
      <c r="A98" s="5">
        <v>97</v>
      </c>
      <c r="B98" s="5" t="s">
        <v>1475</v>
      </c>
      <c r="C98" s="5" t="s">
        <v>151</v>
      </c>
      <c r="D98" s="5" t="s">
        <v>1804</v>
      </c>
      <c r="E98" s="5" t="s">
        <v>1805</v>
      </c>
      <c r="F98" s="5" t="s">
        <v>1806</v>
      </c>
      <c r="G98" s="5" t="s">
        <v>1531</v>
      </c>
      <c r="J98" s="5" t="s">
        <v>2040</v>
      </c>
    </row>
    <row r="99" spans="1:10">
      <c r="A99" s="5">
        <v>98</v>
      </c>
      <c r="B99" s="5" t="s">
        <v>1475</v>
      </c>
      <c r="C99" s="5" t="s">
        <v>151</v>
      </c>
      <c r="D99" s="5" t="s">
        <v>1807</v>
      </c>
      <c r="E99" s="5" t="s">
        <v>1808</v>
      </c>
      <c r="F99" s="5" t="s">
        <v>1809</v>
      </c>
      <c r="G99" s="5" t="s">
        <v>1587</v>
      </c>
      <c r="J99" s="5" t="s">
        <v>2040</v>
      </c>
    </row>
    <row r="100" spans="1:10">
      <c r="A100" s="5">
        <v>99</v>
      </c>
      <c r="B100" s="5" t="s">
        <v>1475</v>
      </c>
      <c r="C100" s="5" t="s">
        <v>151</v>
      </c>
      <c r="D100" s="5" t="s">
        <v>1810</v>
      </c>
      <c r="E100" s="5" t="s">
        <v>1811</v>
      </c>
      <c r="F100" s="5" t="s">
        <v>1812</v>
      </c>
      <c r="G100" s="5" t="s">
        <v>1579</v>
      </c>
      <c r="J100" s="5" t="s">
        <v>2040</v>
      </c>
    </row>
    <row r="101" spans="1:10">
      <c r="A101" s="5">
        <v>100</v>
      </c>
      <c r="B101" s="5" t="s">
        <v>1475</v>
      </c>
      <c r="C101" s="5" t="s">
        <v>151</v>
      </c>
      <c r="D101" s="5" t="s">
        <v>1813</v>
      </c>
      <c r="E101" s="5" t="s">
        <v>1814</v>
      </c>
      <c r="F101" s="5" t="s">
        <v>1815</v>
      </c>
      <c r="G101" s="5" t="s">
        <v>1484</v>
      </c>
      <c r="J101" s="5" t="s">
        <v>2040</v>
      </c>
    </row>
    <row r="102" spans="1:10">
      <c r="A102" s="5">
        <v>101</v>
      </c>
      <c r="B102" s="5" t="s">
        <v>1475</v>
      </c>
      <c r="C102" s="5" t="s">
        <v>151</v>
      </c>
      <c r="D102" s="5" t="s">
        <v>1816</v>
      </c>
      <c r="E102" s="5" t="s">
        <v>1817</v>
      </c>
      <c r="F102" s="5" t="s">
        <v>1818</v>
      </c>
      <c r="G102" s="5" t="s">
        <v>1484</v>
      </c>
      <c r="H102" s="5" t="s">
        <v>1819</v>
      </c>
      <c r="J102" s="5" t="s">
        <v>2040</v>
      </c>
    </row>
    <row r="103" spans="1:10">
      <c r="A103" s="5">
        <v>102</v>
      </c>
      <c r="B103" s="5" t="s">
        <v>1475</v>
      </c>
      <c r="C103" s="5" t="s">
        <v>151</v>
      </c>
      <c r="D103" s="5" t="s">
        <v>1820</v>
      </c>
      <c r="E103" s="5" t="s">
        <v>1821</v>
      </c>
      <c r="F103" s="5" t="s">
        <v>1822</v>
      </c>
      <c r="G103" s="5" t="s">
        <v>1531</v>
      </c>
      <c r="J103" s="5" t="s">
        <v>2040</v>
      </c>
    </row>
    <row r="104" spans="1:10">
      <c r="A104" s="5">
        <v>103</v>
      </c>
      <c r="B104" s="5" t="s">
        <v>1475</v>
      </c>
      <c r="C104" s="5" t="s">
        <v>151</v>
      </c>
      <c r="D104" s="5" t="s">
        <v>1823</v>
      </c>
      <c r="E104" s="5" t="s">
        <v>1824</v>
      </c>
      <c r="F104" s="5" t="s">
        <v>1825</v>
      </c>
      <c r="G104" s="5" t="s">
        <v>1579</v>
      </c>
      <c r="J104" s="5" t="s">
        <v>2040</v>
      </c>
    </row>
    <row r="105" spans="1:10">
      <c r="A105" s="5">
        <v>104</v>
      </c>
      <c r="B105" s="5" t="s">
        <v>1475</v>
      </c>
      <c r="C105" s="5" t="s">
        <v>151</v>
      </c>
      <c r="D105" s="5" t="s">
        <v>1826</v>
      </c>
      <c r="E105" s="5" t="s">
        <v>1827</v>
      </c>
      <c r="F105" s="5" t="s">
        <v>1828</v>
      </c>
      <c r="G105" s="5" t="s">
        <v>1587</v>
      </c>
      <c r="J105" s="5" t="s">
        <v>2040</v>
      </c>
    </row>
    <row r="106" spans="1:10">
      <c r="A106" s="5">
        <v>105</v>
      </c>
      <c r="B106" s="5" t="s">
        <v>1475</v>
      </c>
      <c r="C106" s="5" t="s">
        <v>151</v>
      </c>
      <c r="D106" s="5" t="s">
        <v>1829</v>
      </c>
      <c r="E106" s="5" t="s">
        <v>1830</v>
      </c>
      <c r="F106" s="5" t="s">
        <v>1831</v>
      </c>
      <c r="G106" s="5" t="s">
        <v>1610</v>
      </c>
      <c r="J106" s="5" t="s">
        <v>2040</v>
      </c>
    </row>
    <row r="107" spans="1:10">
      <c r="A107" s="5">
        <v>106</v>
      </c>
      <c r="B107" s="5" t="s">
        <v>1475</v>
      </c>
      <c r="C107" s="5" t="s">
        <v>151</v>
      </c>
      <c r="D107" s="5" t="s">
        <v>1832</v>
      </c>
      <c r="E107" s="5" t="s">
        <v>1833</v>
      </c>
      <c r="F107" s="5" t="s">
        <v>1834</v>
      </c>
      <c r="G107" s="5" t="s">
        <v>1610</v>
      </c>
      <c r="H107" s="5" t="s">
        <v>1835</v>
      </c>
      <c r="J107" s="5" t="s">
        <v>2040</v>
      </c>
    </row>
    <row r="108" spans="1:10">
      <c r="A108" s="5">
        <v>107</v>
      </c>
      <c r="B108" s="5" t="s">
        <v>1475</v>
      </c>
      <c r="C108" s="5" t="s">
        <v>151</v>
      </c>
      <c r="D108" s="5" t="s">
        <v>1836</v>
      </c>
      <c r="E108" s="5" t="s">
        <v>1837</v>
      </c>
      <c r="F108" s="5" t="s">
        <v>1838</v>
      </c>
      <c r="G108" s="5" t="s">
        <v>1511</v>
      </c>
      <c r="J108" s="5" t="s">
        <v>2040</v>
      </c>
    </row>
    <row r="109" spans="1:10">
      <c r="A109" s="5">
        <v>108</v>
      </c>
      <c r="B109" s="5" t="s">
        <v>1475</v>
      </c>
      <c r="C109" s="5" t="s">
        <v>151</v>
      </c>
      <c r="D109" s="5" t="s">
        <v>1839</v>
      </c>
      <c r="E109" s="5" t="s">
        <v>1840</v>
      </c>
      <c r="F109" s="5" t="s">
        <v>1841</v>
      </c>
      <c r="G109" s="5" t="s">
        <v>1631</v>
      </c>
      <c r="H109" s="5" t="s">
        <v>1842</v>
      </c>
      <c r="J109" s="5" t="s">
        <v>2040</v>
      </c>
    </row>
    <row r="110" spans="1:10">
      <c r="A110" s="5">
        <v>109</v>
      </c>
      <c r="B110" s="5" t="s">
        <v>1475</v>
      </c>
      <c r="C110" s="5" t="s">
        <v>151</v>
      </c>
      <c r="D110" s="5" t="s">
        <v>1843</v>
      </c>
      <c r="E110" s="5" t="s">
        <v>1844</v>
      </c>
      <c r="F110" s="5" t="s">
        <v>1845</v>
      </c>
      <c r="G110" s="5" t="s">
        <v>1680</v>
      </c>
      <c r="J110" s="5" t="s">
        <v>2040</v>
      </c>
    </row>
    <row r="111" spans="1:10">
      <c r="A111" s="5">
        <v>110</v>
      </c>
      <c r="B111" s="5" t="s">
        <v>1475</v>
      </c>
      <c r="C111" s="5" t="s">
        <v>151</v>
      </c>
      <c r="D111" s="5" t="s">
        <v>1846</v>
      </c>
      <c r="E111" s="5" t="s">
        <v>1847</v>
      </c>
      <c r="F111" s="5" t="s">
        <v>1848</v>
      </c>
      <c r="G111" s="5" t="s">
        <v>1579</v>
      </c>
      <c r="J111" s="5" t="s">
        <v>2040</v>
      </c>
    </row>
    <row r="112" spans="1:10">
      <c r="A112" s="5">
        <v>111</v>
      </c>
      <c r="B112" s="5" t="s">
        <v>1475</v>
      </c>
      <c r="C112" s="5" t="s">
        <v>151</v>
      </c>
      <c r="D112" s="5" t="s">
        <v>1849</v>
      </c>
      <c r="E112" s="5" t="s">
        <v>1850</v>
      </c>
      <c r="F112" s="5" t="s">
        <v>1851</v>
      </c>
      <c r="G112" s="5" t="s">
        <v>1639</v>
      </c>
      <c r="J112" s="5" t="s">
        <v>2040</v>
      </c>
    </row>
    <row r="113" spans="1:10">
      <c r="A113" s="5">
        <v>112</v>
      </c>
      <c r="B113" s="5" t="s">
        <v>1475</v>
      </c>
      <c r="C113" s="5" t="s">
        <v>151</v>
      </c>
      <c r="D113" s="5" t="s">
        <v>1852</v>
      </c>
      <c r="E113" s="5" t="s">
        <v>1853</v>
      </c>
      <c r="F113" s="5" t="s">
        <v>1854</v>
      </c>
      <c r="G113" s="5" t="s">
        <v>1591</v>
      </c>
      <c r="H113" s="5" t="s">
        <v>1855</v>
      </c>
      <c r="J113" s="5" t="s">
        <v>2040</v>
      </c>
    </row>
    <row r="114" spans="1:10">
      <c r="A114" s="5">
        <v>113</v>
      </c>
      <c r="B114" s="5" t="s">
        <v>1475</v>
      </c>
      <c r="C114" s="5" t="s">
        <v>151</v>
      </c>
      <c r="D114" s="5" t="s">
        <v>1856</v>
      </c>
      <c r="E114" s="5" t="s">
        <v>1857</v>
      </c>
      <c r="F114" s="5" t="s">
        <v>1858</v>
      </c>
      <c r="G114" s="5" t="s">
        <v>1587</v>
      </c>
      <c r="J114" s="5" t="s">
        <v>2040</v>
      </c>
    </row>
    <row r="115" spans="1:10">
      <c r="A115" s="5">
        <v>114</v>
      </c>
      <c r="B115" s="5" t="s">
        <v>1475</v>
      </c>
      <c r="C115" s="5" t="s">
        <v>151</v>
      </c>
      <c r="D115" s="5" t="s">
        <v>1859</v>
      </c>
      <c r="E115" s="5" t="s">
        <v>1860</v>
      </c>
      <c r="F115" s="5" t="s">
        <v>1861</v>
      </c>
      <c r="G115" s="5" t="s">
        <v>1862</v>
      </c>
      <c r="J115" s="5" t="s">
        <v>2040</v>
      </c>
    </row>
    <row r="116" spans="1:10">
      <c r="A116" s="5">
        <v>115</v>
      </c>
      <c r="B116" s="5" t="s">
        <v>1475</v>
      </c>
      <c r="C116" s="5" t="s">
        <v>151</v>
      </c>
      <c r="D116" s="5" t="s">
        <v>1863</v>
      </c>
      <c r="E116" s="5" t="s">
        <v>1864</v>
      </c>
      <c r="F116" s="5" t="s">
        <v>1865</v>
      </c>
      <c r="G116" s="5" t="s">
        <v>1639</v>
      </c>
      <c r="J116" s="5" t="s">
        <v>2040</v>
      </c>
    </row>
    <row r="117" spans="1:10">
      <c r="A117" s="5">
        <v>116</v>
      </c>
      <c r="B117" s="5" t="s">
        <v>1475</v>
      </c>
      <c r="C117" s="5" t="s">
        <v>151</v>
      </c>
      <c r="D117" s="5" t="s">
        <v>2093</v>
      </c>
      <c r="E117" s="5" t="s">
        <v>2094</v>
      </c>
      <c r="F117" s="5" t="s">
        <v>2095</v>
      </c>
      <c r="G117" s="5" t="s">
        <v>1639</v>
      </c>
      <c r="J117" s="5" t="s">
        <v>2040</v>
      </c>
    </row>
    <row r="118" spans="1:10">
      <c r="A118" s="5">
        <v>117</v>
      </c>
      <c r="B118" s="5" t="s">
        <v>1475</v>
      </c>
      <c r="C118" s="5" t="s">
        <v>151</v>
      </c>
      <c r="D118" s="5" t="s">
        <v>1866</v>
      </c>
      <c r="E118" s="5" t="s">
        <v>1867</v>
      </c>
      <c r="F118" s="5" t="s">
        <v>1868</v>
      </c>
      <c r="G118" s="5" t="s">
        <v>1488</v>
      </c>
      <c r="J118" s="5" t="s">
        <v>2040</v>
      </c>
    </row>
    <row r="119" spans="1:10">
      <c r="A119" s="5">
        <v>118</v>
      </c>
      <c r="B119" s="5" t="s">
        <v>1475</v>
      </c>
      <c r="C119" s="5" t="s">
        <v>151</v>
      </c>
      <c r="D119" s="5" t="s">
        <v>1869</v>
      </c>
      <c r="E119" s="5" t="s">
        <v>1870</v>
      </c>
      <c r="F119" s="5" t="s">
        <v>1871</v>
      </c>
      <c r="G119" s="5" t="s">
        <v>1655</v>
      </c>
      <c r="J119" s="5" t="s">
        <v>2040</v>
      </c>
    </row>
    <row r="120" spans="1:10">
      <c r="A120" s="5">
        <v>119</v>
      </c>
      <c r="B120" s="5" t="s">
        <v>1475</v>
      </c>
      <c r="C120" s="5" t="s">
        <v>151</v>
      </c>
      <c r="D120" s="5" t="s">
        <v>1872</v>
      </c>
      <c r="E120" s="5" t="s">
        <v>1873</v>
      </c>
      <c r="F120" s="5" t="s">
        <v>1874</v>
      </c>
      <c r="G120" s="5" t="s">
        <v>1680</v>
      </c>
      <c r="J120" s="5" t="s">
        <v>2040</v>
      </c>
    </row>
    <row r="121" spans="1:10">
      <c r="A121" s="5">
        <v>120</v>
      </c>
      <c r="B121" s="5" t="s">
        <v>1475</v>
      </c>
      <c r="C121" s="5" t="s">
        <v>151</v>
      </c>
      <c r="D121" s="5" t="s">
        <v>1875</v>
      </c>
      <c r="E121" s="5" t="s">
        <v>1876</v>
      </c>
      <c r="F121" s="5" t="s">
        <v>1877</v>
      </c>
      <c r="G121" s="5" t="s">
        <v>1579</v>
      </c>
      <c r="J121" s="5" t="s">
        <v>2040</v>
      </c>
    </row>
    <row r="122" spans="1:10">
      <c r="A122" s="5">
        <v>121</v>
      </c>
      <c r="B122" s="5" t="s">
        <v>1475</v>
      </c>
      <c r="C122" s="5" t="s">
        <v>151</v>
      </c>
      <c r="D122" s="5" t="s">
        <v>1878</v>
      </c>
      <c r="E122" s="5" t="s">
        <v>1879</v>
      </c>
      <c r="F122" s="5" t="s">
        <v>1880</v>
      </c>
      <c r="G122" s="5" t="s">
        <v>1680</v>
      </c>
      <c r="J122" s="5" t="s">
        <v>2040</v>
      </c>
    </row>
    <row r="123" spans="1:10">
      <c r="A123" s="5">
        <v>122</v>
      </c>
      <c r="B123" s="5" t="s">
        <v>1475</v>
      </c>
      <c r="C123" s="5" t="s">
        <v>151</v>
      </c>
      <c r="D123" s="5" t="s">
        <v>1881</v>
      </c>
      <c r="E123" s="5" t="s">
        <v>1882</v>
      </c>
      <c r="F123" s="5" t="s">
        <v>1883</v>
      </c>
      <c r="G123" s="5" t="s">
        <v>1587</v>
      </c>
      <c r="J123" s="5" t="s">
        <v>2040</v>
      </c>
    </row>
    <row r="124" spans="1:10">
      <c r="A124" s="5">
        <v>123</v>
      </c>
      <c r="B124" s="5" t="s">
        <v>1475</v>
      </c>
      <c r="C124" s="5" t="s">
        <v>151</v>
      </c>
      <c r="D124" s="5" t="s">
        <v>1884</v>
      </c>
      <c r="E124" s="5" t="s">
        <v>1885</v>
      </c>
      <c r="F124" s="5" t="s">
        <v>1886</v>
      </c>
      <c r="G124" s="5" t="s">
        <v>1511</v>
      </c>
      <c r="H124" s="5" t="s">
        <v>1640</v>
      </c>
      <c r="J124" s="5" t="s">
        <v>2040</v>
      </c>
    </row>
    <row r="125" spans="1:10">
      <c r="A125" s="5">
        <v>124</v>
      </c>
      <c r="B125" s="5" t="s">
        <v>1475</v>
      </c>
      <c r="C125" s="5" t="s">
        <v>151</v>
      </c>
      <c r="D125" s="5" t="s">
        <v>1887</v>
      </c>
      <c r="E125" s="5" t="s">
        <v>1888</v>
      </c>
      <c r="F125" s="5" t="s">
        <v>1889</v>
      </c>
      <c r="G125" s="5" t="s">
        <v>1890</v>
      </c>
      <c r="J125" s="5" t="s">
        <v>2040</v>
      </c>
    </row>
    <row r="126" spans="1:10">
      <c r="A126" s="5">
        <v>125</v>
      </c>
      <c r="B126" s="5" t="s">
        <v>1475</v>
      </c>
      <c r="C126" s="5" t="s">
        <v>151</v>
      </c>
      <c r="D126" s="5" t="s">
        <v>1891</v>
      </c>
      <c r="E126" s="5" t="s">
        <v>1892</v>
      </c>
      <c r="F126" s="5" t="s">
        <v>1793</v>
      </c>
      <c r="G126" s="5" t="s">
        <v>1893</v>
      </c>
      <c r="J126" s="5" t="s">
        <v>2040</v>
      </c>
    </row>
    <row r="127" spans="1:10">
      <c r="A127" s="5">
        <v>126</v>
      </c>
      <c r="B127" s="5" t="s">
        <v>1475</v>
      </c>
      <c r="C127" s="5" t="s">
        <v>151</v>
      </c>
      <c r="D127" s="5" t="s">
        <v>1894</v>
      </c>
      <c r="E127" s="5" t="s">
        <v>1895</v>
      </c>
      <c r="F127" s="5" t="s">
        <v>1793</v>
      </c>
      <c r="G127" s="5" t="s">
        <v>1896</v>
      </c>
      <c r="J127" s="5" t="s">
        <v>2040</v>
      </c>
    </row>
    <row r="128" spans="1:10">
      <c r="A128" s="5">
        <v>127</v>
      </c>
      <c r="B128" s="5" t="s">
        <v>1475</v>
      </c>
      <c r="C128" s="5" t="s">
        <v>151</v>
      </c>
      <c r="D128" s="5" t="s">
        <v>1897</v>
      </c>
      <c r="E128" s="5" t="s">
        <v>1898</v>
      </c>
      <c r="F128" s="5" t="s">
        <v>1793</v>
      </c>
      <c r="G128" s="5" t="s">
        <v>1899</v>
      </c>
      <c r="J128" s="5" t="s">
        <v>2040</v>
      </c>
    </row>
    <row r="129" spans="1:10">
      <c r="A129" s="5">
        <v>128</v>
      </c>
      <c r="B129" s="5" t="s">
        <v>1475</v>
      </c>
      <c r="C129" s="5" t="s">
        <v>151</v>
      </c>
      <c r="D129" s="5" t="s">
        <v>1900</v>
      </c>
      <c r="E129" s="5" t="s">
        <v>1901</v>
      </c>
      <c r="F129" s="5" t="s">
        <v>1902</v>
      </c>
      <c r="G129" s="5" t="s">
        <v>1579</v>
      </c>
      <c r="J129" s="5" t="s">
        <v>2040</v>
      </c>
    </row>
    <row r="130" spans="1:10">
      <c r="A130" s="5">
        <v>129</v>
      </c>
      <c r="B130" s="5" t="s">
        <v>1475</v>
      </c>
      <c r="C130" s="5" t="s">
        <v>151</v>
      </c>
      <c r="D130" s="5" t="s">
        <v>1903</v>
      </c>
      <c r="E130" s="5" t="s">
        <v>1904</v>
      </c>
      <c r="F130" s="5" t="s">
        <v>1905</v>
      </c>
      <c r="G130" s="5" t="s">
        <v>1610</v>
      </c>
      <c r="J130" s="5" t="s">
        <v>2040</v>
      </c>
    </row>
    <row r="131" spans="1:10">
      <c r="A131" s="5">
        <v>130</v>
      </c>
      <c r="B131" s="5" t="s">
        <v>1475</v>
      </c>
      <c r="C131" s="5" t="s">
        <v>151</v>
      </c>
      <c r="D131" s="5" t="s">
        <v>1906</v>
      </c>
      <c r="E131" s="5" t="s">
        <v>1907</v>
      </c>
      <c r="F131" s="5" t="s">
        <v>1908</v>
      </c>
      <c r="G131" s="5" t="s">
        <v>1511</v>
      </c>
      <c r="J131" s="5" t="s">
        <v>2040</v>
      </c>
    </row>
    <row r="132" spans="1:10">
      <c r="A132" s="5">
        <v>131</v>
      </c>
      <c r="B132" s="5" t="s">
        <v>1475</v>
      </c>
      <c r="C132" s="5" t="s">
        <v>151</v>
      </c>
      <c r="D132" s="5" t="s">
        <v>1909</v>
      </c>
      <c r="E132" s="5" t="s">
        <v>1910</v>
      </c>
      <c r="F132" s="5" t="s">
        <v>1911</v>
      </c>
      <c r="G132" s="5" t="s">
        <v>1690</v>
      </c>
      <c r="J132" s="5" t="s">
        <v>2040</v>
      </c>
    </row>
    <row r="133" spans="1:10">
      <c r="A133" s="5">
        <v>132</v>
      </c>
      <c r="B133" s="5" t="s">
        <v>1475</v>
      </c>
      <c r="C133" s="5" t="s">
        <v>151</v>
      </c>
      <c r="D133" s="5" t="s">
        <v>1912</v>
      </c>
      <c r="E133" s="5" t="s">
        <v>1913</v>
      </c>
      <c r="F133" s="5" t="s">
        <v>1914</v>
      </c>
      <c r="G133" s="5" t="s">
        <v>1511</v>
      </c>
      <c r="J133" s="5" t="s">
        <v>2040</v>
      </c>
    </row>
    <row r="134" spans="1:10">
      <c r="A134" s="5">
        <v>133</v>
      </c>
      <c r="B134" s="5" t="s">
        <v>1475</v>
      </c>
      <c r="C134" s="5" t="s">
        <v>151</v>
      </c>
      <c r="D134" s="5" t="s">
        <v>1915</v>
      </c>
      <c r="E134" s="5" t="s">
        <v>1916</v>
      </c>
      <c r="F134" s="5" t="s">
        <v>1917</v>
      </c>
      <c r="G134" s="5" t="s">
        <v>1631</v>
      </c>
      <c r="J134" s="5" t="s">
        <v>2040</v>
      </c>
    </row>
    <row r="135" spans="1:10">
      <c r="A135" s="5">
        <v>134</v>
      </c>
      <c r="B135" s="5" t="s">
        <v>1475</v>
      </c>
      <c r="C135" s="5" t="s">
        <v>151</v>
      </c>
      <c r="D135" s="5" t="s">
        <v>1918</v>
      </c>
      <c r="E135" s="5" t="s">
        <v>1919</v>
      </c>
      <c r="F135" s="5" t="s">
        <v>1920</v>
      </c>
      <c r="G135" s="5" t="s">
        <v>1511</v>
      </c>
      <c r="H135" s="5" t="s">
        <v>1640</v>
      </c>
      <c r="J135" s="5" t="s">
        <v>2040</v>
      </c>
    </row>
    <row r="136" spans="1:10">
      <c r="A136" s="5">
        <v>135</v>
      </c>
      <c r="B136" s="5" t="s">
        <v>1475</v>
      </c>
      <c r="C136" s="5" t="s">
        <v>151</v>
      </c>
      <c r="D136" s="5" t="s">
        <v>1921</v>
      </c>
      <c r="E136" s="5" t="s">
        <v>1922</v>
      </c>
      <c r="F136" s="5" t="s">
        <v>1923</v>
      </c>
      <c r="G136" s="5" t="s">
        <v>1511</v>
      </c>
      <c r="J136" s="5" t="s">
        <v>2040</v>
      </c>
    </row>
    <row r="137" spans="1:10">
      <c r="A137" s="5">
        <v>136</v>
      </c>
      <c r="B137" s="5" t="s">
        <v>1475</v>
      </c>
      <c r="C137" s="5" t="s">
        <v>151</v>
      </c>
      <c r="D137" s="5" t="s">
        <v>1924</v>
      </c>
      <c r="E137" s="5" t="s">
        <v>1925</v>
      </c>
      <c r="F137" s="5" t="s">
        <v>1926</v>
      </c>
      <c r="G137" s="5" t="s">
        <v>1591</v>
      </c>
      <c r="J137" s="5" t="s">
        <v>2040</v>
      </c>
    </row>
    <row r="138" spans="1:10">
      <c r="A138" s="5">
        <v>137</v>
      </c>
      <c r="B138" s="5" t="s">
        <v>1475</v>
      </c>
      <c r="C138" s="5" t="s">
        <v>151</v>
      </c>
      <c r="D138" s="5" t="s">
        <v>1927</v>
      </c>
      <c r="E138" s="5" t="s">
        <v>1928</v>
      </c>
      <c r="F138" s="5" t="s">
        <v>1929</v>
      </c>
      <c r="G138" s="5" t="s">
        <v>1680</v>
      </c>
      <c r="J138" s="5" t="s">
        <v>2040</v>
      </c>
    </row>
    <row r="139" spans="1:10">
      <c r="A139" s="5">
        <v>138</v>
      </c>
      <c r="B139" s="5" t="s">
        <v>1475</v>
      </c>
      <c r="C139" s="5" t="s">
        <v>151</v>
      </c>
      <c r="D139" s="5" t="s">
        <v>1930</v>
      </c>
      <c r="E139" s="5" t="s">
        <v>1931</v>
      </c>
      <c r="F139" s="5" t="s">
        <v>1932</v>
      </c>
      <c r="G139" s="5" t="s">
        <v>1690</v>
      </c>
      <c r="J139" s="5" t="s">
        <v>2040</v>
      </c>
    </row>
    <row r="140" spans="1:10">
      <c r="A140" s="5">
        <v>139</v>
      </c>
      <c r="B140" s="5" t="s">
        <v>1475</v>
      </c>
      <c r="C140" s="5" t="s">
        <v>151</v>
      </c>
      <c r="D140" s="5" t="s">
        <v>1933</v>
      </c>
      <c r="E140" s="5" t="s">
        <v>1934</v>
      </c>
      <c r="F140" s="5" t="s">
        <v>1935</v>
      </c>
      <c r="G140" s="5" t="s">
        <v>1572</v>
      </c>
      <c r="J140" s="5" t="s">
        <v>2040</v>
      </c>
    </row>
    <row r="141" spans="1:10">
      <c r="A141" s="5">
        <v>140</v>
      </c>
      <c r="B141" s="5" t="s">
        <v>1475</v>
      </c>
      <c r="C141" s="5" t="s">
        <v>151</v>
      </c>
      <c r="D141" s="5" t="s">
        <v>1936</v>
      </c>
      <c r="E141" s="5" t="s">
        <v>1937</v>
      </c>
      <c r="F141" s="5" t="s">
        <v>1938</v>
      </c>
      <c r="G141" s="5" t="s">
        <v>1599</v>
      </c>
      <c r="J141" s="5" t="s">
        <v>2040</v>
      </c>
    </row>
    <row r="142" spans="1:10">
      <c r="A142" s="5">
        <v>141</v>
      </c>
      <c r="B142" s="5" t="s">
        <v>1475</v>
      </c>
      <c r="C142" s="5" t="s">
        <v>151</v>
      </c>
      <c r="D142" s="5" t="s">
        <v>1939</v>
      </c>
      <c r="E142" s="5" t="s">
        <v>1940</v>
      </c>
      <c r="F142" s="5" t="s">
        <v>1941</v>
      </c>
      <c r="G142" s="5" t="s">
        <v>1511</v>
      </c>
      <c r="J142" s="5" t="s">
        <v>2040</v>
      </c>
    </row>
    <row r="143" spans="1:10">
      <c r="A143" s="5">
        <v>142</v>
      </c>
      <c r="B143" s="5" t="s">
        <v>1475</v>
      </c>
      <c r="C143" s="5" t="s">
        <v>151</v>
      </c>
      <c r="D143" s="5" t="s">
        <v>1942</v>
      </c>
      <c r="E143" s="5" t="s">
        <v>1943</v>
      </c>
      <c r="F143" s="5" t="s">
        <v>1944</v>
      </c>
      <c r="G143" s="5" t="s">
        <v>1680</v>
      </c>
      <c r="J143" s="5" t="s">
        <v>2040</v>
      </c>
    </row>
    <row r="144" spans="1:10">
      <c r="A144" s="5">
        <v>143</v>
      </c>
      <c r="B144" s="5" t="s">
        <v>1475</v>
      </c>
      <c r="C144" s="5" t="s">
        <v>151</v>
      </c>
      <c r="D144" s="5" t="s">
        <v>1945</v>
      </c>
      <c r="E144" s="5" t="s">
        <v>1946</v>
      </c>
      <c r="F144" s="5" t="s">
        <v>1947</v>
      </c>
      <c r="G144" s="5" t="s">
        <v>1680</v>
      </c>
      <c r="J144" s="5" t="s">
        <v>2040</v>
      </c>
    </row>
    <row r="145" spans="1:10">
      <c r="A145" s="5">
        <v>144</v>
      </c>
      <c r="B145" s="5" t="s">
        <v>1475</v>
      </c>
      <c r="C145" s="5" t="s">
        <v>151</v>
      </c>
      <c r="D145" s="5" t="s">
        <v>1948</v>
      </c>
      <c r="E145" s="5" t="s">
        <v>1949</v>
      </c>
      <c r="F145" s="5" t="s">
        <v>1950</v>
      </c>
      <c r="G145" s="5" t="s">
        <v>1639</v>
      </c>
      <c r="J145" s="5" t="s">
        <v>2040</v>
      </c>
    </row>
    <row r="146" spans="1:10">
      <c r="A146" s="5">
        <v>145</v>
      </c>
      <c r="B146" s="5" t="s">
        <v>1475</v>
      </c>
      <c r="C146" s="5" t="s">
        <v>151</v>
      </c>
      <c r="D146" s="5" t="s">
        <v>1951</v>
      </c>
      <c r="E146" s="5" t="s">
        <v>1952</v>
      </c>
      <c r="F146" s="5" t="s">
        <v>1953</v>
      </c>
      <c r="G146" s="5" t="s">
        <v>1639</v>
      </c>
      <c r="J146" s="5" t="s">
        <v>2040</v>
      </c>
    </row>
    <row r="147" spans="1:10">
      <c r="A147" s="5">
        <v>146</v>
      </c>
      <c r="B147" s="5" t="s">
        <v>1475</v>
      </c>
      <c r="C147" s="5" t="s">
        <v>151</v>
      </c>
      <c r="D147" s="5" t="s">
        <v>2096</v>
      </c>
      <c r="E147" s="5" t="s">
        <v>2097</v>
      </c>
      <c r="F147" s="5" t="s">
        <v>2098</v>
      </c>
      <c r="G147" s="5" t="s">
        <v>1531</v>
      </c>
      <c r="J147" s="5" t="s">
        <v>2040</v>
      </c>
    </row>
    <row r="148" spans="1:10">
      <c r="A148" s="5">
        <v>147</v>
      </c>
      <c r="B148" s="5" t="s">
        <v>1475</v>
      </c>
      <c r="C148" s="5" t="s">
        <v>151</v>
      </c>
      <c r="D148" s="5" t="s">
        <v>1954</v>
      </c>
      <c r="E148" s="5" t="s">
        <v>1955</v>
      </c>
      <c r="F148" s="5" t="s">
        <v>1956</v>
      </c>
      <c r="G148" s="5" t="s">
        <v>1579</v>
      </c>
      <c r="J148" s="5" t="s">
        <v>2040</v>
      </c>
    </row>
    <row r="149" spans="1:10">
      <c r="A149" s="5">
        <v>148</v>
      </c>
      <c r="B149" s="5" t="s">
        <v>1475</v>
      </c>
      <c r="C149" s="5" t="s">
        <v>151</v>
      </c>
      <c r="D149" s="5" t="s">
        <v>1957</v>
      </c>
      <c r="E149" s="5" t="s">
        <v>1958</v>
      </c>
      <c r="F149" s="5" t="s">
        <v>1959</v>
      </c>
      <c r="G149" s="5" t="s">
        <v>1511</v>
      </c>
      <c r="J149" s="5" t="s">
        <v>2040</v>
      </c>
    </row>
    <row r="150" spans="1:10">
      <c r="A150" s="5">
        <v>149</v>
      </c>
      <c r="B150" s="5" t="s">
        <v>1475</v>
      </c>
      <c r="C150" s="5" t="s">
        <v>151</v>
      </c>
      <c r="D150" s="5" t="s">
        <v>1960</v>
      </c>
      <c r="E150" s="5" t="s">
        <v>1961</v>
      </c>
      <c r="F150" s="5" t="s">
        <v>1962</v>
      </c>
      <c r="G150" s="5" t="s">
        <v>1963</v>
      </c>
      <c r="J150" s="5" t="s">
        <v>2040</v>
      </c>
    </row>
    <row r="151" spans="1:10">
      <c r="A151" s="5">
        <v>150</v>
      </c>
      <c r="B151" s="5" t="s">
        <v>1475</v>
      </c>
      <c r="C151" s="5" t="s">
        <v>151</v>
      </c>
      <c r="D151" s="5" t="s">
        <v>1964</v>
      </c>
      <c r="E151" s="5" t="s">
        <v>1965</v>
      </c>
      <c r="F151" s="5" t="s">
        <v>1966</v>
      </c>
      <c r="G151" s="5" t="s">
        <v>1655</v>
      </c>
      <c r="J151" s="5" t="s">
        <v>2040</v>
      </c>
    </row>
    <row r="152" spans="1:10">
      <c r="A152" s="5">
        <v>151</v>
      </c>
      <c r="B152" s="5" t="s">
        <v>1475</v>
      </c>
      <c r="C152" s="5" t="s">
        <v>151</v>
      </c>
      <c r="D152" s="5" t="s">
        <v>1967</v>
      </c>
      <c r="E152" s="5" t="s">
        <v>1968</v>
      </c>
      <c r="F152" s="5" t="s">
        <v>1969</v>
      </c>
      <c r="G152" s="5" t="s">
        <v>1655</v>
      </c>
      <c r="J152" s="5" t="s">
        <v>2040</v>
      </c>
    </row>
    <row r="153" spans="1:10">
      <c r="A153" s="5">
        <v>152</v>
      </c>
      <c r="B153" s="5" t="s">
        <v>1475</v>
      </c>
      <c r="C153" s="5" t="s">
        <v>151</v>
      </c>
      <c r="D153" s="5" t="s">
        <v>1970</v>
      </c>
      <c r="E153" s="5" t="s">
        <v>1971</v>
      </c>
      <c r="F153" s="5" t="s">
        <v>1972</v>
      </c>
      <c r="G153" s="5" t="s">
        <v>1669</v>
      </c>
      <c r="J153" s="5" t="s">
        <v>2040</v>
      </c>
    </row>
    <row r="154" spans="1:10">
      <c r="A154" s="5">
        <v>153</v>
      </c>
      <c r="B154" s="5" t="s">
        <v>1475</v>
      </c>
      <c r="C154" s="5" t="s">
        <v>151</v>
      </c>
      <c r="D154" s="5" t="s">
        <v>1973</v>
      </c>
      <c r="E154" s="5" t="s">
        <v>1974</v>
      </c>
      <c r="F154" s="5" t="s">
        <v>1975</v>
      </c>
      <c r="G154" s="5" t="s">
        <v>1572</v>
      </c>
      <c r="J154" s="5" t="s">
        <v>2040</v>
      </c>
    </row>
    <row r="155" spans="1:10">
      <c r="A155" s="5">
        <v>154</v>
      </c>
      <c r="B155" s="5" t="s">
        <v>1475</v>
      </c>
      <c r="C155" s="5" t="s">
        <v>151</v>
      </c>
      <c r="D155" s="5" t="s">
        <v>1976</v>
      </c>
      <c r="E155" s="5" t="s">
        <v>1977</v>
      </c>
      <c r="F155" s="5" t="s">
        <v>1978</v>
      </c>
      <c r="G155" s="5" t="s">
        <v>1655</v>
      </c>
      <c r="J155" s="5" t="s">
        <v>2040</v>
      </c>
    </row>
    <row r="156" spans="1:10">
      <c r="A156" s="5">
        <v>155</v>
      </c>
      <c r="B156" s="5" t="s">
        <v>1475</v>
      </c>
      <c r="C156" s="5" t="s">
        <v>151</v>
      </c>
      <c r="D156" s="5" t="s">
        <v>1979</v>
      </c>
      <c r="E156" s="5" t="s">
        <v>1980</v>
      </c>
      <c r="F156" s="5" t="s">
        <v>1981</v>
      </c>
      <c r="G156" s="5" t="s">
        <v>1746</v>
      </c>
      <c r="J156" s="5" t="s">
        <v>2040</v>
      </c>
    </row>
    <row r="157" spans="1:10">
      <c r="A157" s="5">
        <v>156</v>
      </c>
      <c r="B157" s="5" t="s">
        <v>1475</v>
      </c>
      <c r="C157" s="5" t="s">
        <v>151</v>
      </c>
      <c r="D157" s="5" t="s">
        <v>1982</v>
      </c>
      <c r="E157" s="5" t="s">
        <v>1983</v>
      </c>
      <c r="F157" s="5" t="s">
        <v>1984</v>
      </c>
      <c r="G157" s="5" t="s">
        <v>1631</v>
      </c>
      <c r="J157" s="5" t="s">
        <v>2040</v>
      </c>
    </row>
    <row r="158" spans="1:10">
      <c r="A158" s="5">
        <v>157</v>
      </c>
      <c r="B158" s="5" t="s">
        <v>1475</v>
      </c>
      <c r="C158" s="5" t="s">
        <v>151</v>
      </c>
      <c r="D158" s="5" t="s">
        <v>1985</v>
      </c>
      <c r="E158" s="5" t="s">
        <v>1986</v>
      </c>
      <c r="F158" s="5" t="s">
        <v>1987</v>
      </c>
      <c r="G158" s="5" t="s">
        <v>1988</v>
      </c>
      <c r="H158" s="5" t="s">
        <v>1989</v>
      </c>
      <c r="J158" s="5" t="s">
        <v>2040</v>
      </c>
    </row>
    <row r="159" spans="1:10">
      <c r="A159" s="5">
        <v>158</v>
      </c>
      <c r="B159" s="5" t="s">
        <v>1475</v>
      </c>
      <c r="C159" s="5" t="s">
        <v>151</v>
      </c>
      <c r="D159" s="5" t="s">
        <v>1990</v>
      </c>
      <c r="E159" s="5" t="s">
        <v>1991</v>
      </c>
      <c r="F159" s="5" t="s">
        <v>1992</v>
      </c>
      <c r="G159" s="5" t="s">
        <v>1527</v>
      </c>
      <c r="J159" s="5" t="s">
        <v>2040</v>
      </c>
    </row>
    <row r="160" spans="1:10">
      <c r="A160" s="5">
        <v>159</v>
      </c>
      <c r="B160" s="5" t="s">
        <v>1475</v>
      </c>
      <c r="C160" s="5" t="s">
        <v>151</v>
      </c>
      <c r="D160" s="5" t="s">
        <v>1993</v>
      </c>
      <c r="E160" s="5" t="s">
        <v>1994</v>
      </c>
      <c r="F160" s="5" t="s">
        <v>1995</v>
      </c>
      <c r="G160" s="5" t="s">
        <v>1488</v>
      </c>
      <c r="H160" s="5" t="s">
        <v>1996</v>
      </c>
      <c r="J160" s="5" t="s">
        <v>2040</v>
      </c>
    </row>
    <row r="161" spans="1:10">
      <c r="A161" s="5">
        <v>160</v>
      </c>
      <c r="B161" s="5" t="s">
        <v>1475</v>
      </c>
      <c r="C161" s="5" t="s">
        <v>151</v>
      </c>
      <c r="D161" s="5" t="s">
        <v>1997</v>
      </c>
      <c r="E161" s="5" t="s">
        <v>1998</v>
      </c>
      <c r="F161" s="5" t="s">
        <v>1999</v>
      </c>
      <c r="G161" s="5" t="s">
        <v>1690</v>
      </c>
      <c r="J161" s="5" t="s">
        <v>2040</v>
      </c>
    </row>
    <row r="162" spans="1:10">
      <c r="A162" s="5">
        <v>161</v>
      </c>
      <c r="B162" s="5" t="s">
        <v>1475</v>
      </c>
      <c r="C162" s="5" t="s">
        <v>151</v>
      </c>
      <c r="D162" s="5" t="s">
        <v>2000</v>
      </c>
      <c r="E162" s="5" t="s">
        <v>2001</v>
      </c>
      <c r="F162" s="5" t="s">
        <v>2002</v>
      </c>
      <c r="G162" s="5" t="s">
        <v>1988</v>
      </c>
      <c r="J162" s="5" t="s">
        <v>2040</v>
      </c>
    </row>
    <row r="163" spans="1:10">
      <c r="A163" s="5">
        <v>162</v>
      </c>
      <c r="B163" s="5" t="s">
        <v>1475</v>
      </c>
      <c r="C163" s="5" t="s">
        <v>151</v>
      </c>
      <c r="D163" s="5" t="s">
        <v>2003</v>
      </c>
      <c r="E163" s="5" t="s">
        <v>2004</v>
      </c>
      <c r="F163" s="5" t="s">
        <v>2005</v>
      </c>
      <c r="G163" s="5" t="s">
        <v>1538</v>
      </c>
      <c r="J163" s="5" t="s">
        <v>2040</v>
      </c>
    </row>
    <row r="164" spans="1:10">
      <c r="A164" s="5">
        <v>163</v>
      </c>
      <c r="B164" s="5" t="s">
        <v>1475</v>
      </c>
      <c r="C164" s="5" t="s">
        <v>151</v>
      </c>
      <c r="D164" s="5" t="s">
        <v>2006</v>
      </c>
      <c r="E164" s="5" t="s">
        <v>2007</v>
      </c>
      <c r="F164" s="5" t="s">
        <v>2008</v>
      </c>
      <c r="G164" s="5" t="s">
        <v>1531</v>
      </c>
      <c r="J164" s="5" t="s">
        <v>2040</v>
      </c>
    </row>
    <row r="165" spans="1:10">
      <c r="A165" s="5">
        <v>164</v>
      </c>
      <c r="B165" s="5" t="s">
        <v>1475</v>
      </c>
      <c r="C165" s="5" t="s">
        <v>151</v>
      </c>
      <c r="D165" s="5" t="s">
        <v>2009</v>
      </c>
      <c r="E165" s="5" t="s">
        <v>2010</v>
      </c>
      <c r="F165" s="5" t="s">
        <v>2011</v>
      </c>
      <c r="G165" s="5" t="s">
        <v>1988</v>
      </c>
      <c r="J165" s="5" t="s">
        <v>2040</v>
      </c>
    </row>
    <row r="166" spans="1:10">
      <c r="A166" s="5">
        <v>165</v>
      </c>
      <c r="B166" s="5" t="s">
        <v>1475</v>
      </c>
      <c r="C166" s="5" t="s">
        <v>151</v>
      </c>
      <c r="D166" s="5" t="s">
        <v>2012</v>
      </c>
      <c r="E166" s="5" t="s">
        <v>2013</v>
      </c>
      <c r="F166" s="5" t="s">
        <v>2014</v>
      </c>
      <c r="G166" s="5" t="s">
        <v>1988</v>
      </c>
      <c r="J166" s="5" t="s">
        <v>2040</v>
      </c>
    </row>
    <row r="167" spans="1:10">
      <c r="A167" s="5">
        <v>166</v>
      </c>
      <c r="B167" s="5" t="s">
        <v>1475</v>
      </c>
      <c r="C167" s="5" t="s">
        <v>151</v>
      </c>
      <c r="D167" s="5" t="s">
        <v>2015</v>
      </c>
      <c r="E167" s="5" t="s">
        <v>2016</v>
      </c>
      <c r="F167" s="5" t="s">
        <v>2017</v>
      </c>
      <c r="G167" s="5" t="s">
        <v>1538</v>
      </c>
      <c r="J167" s="5" t="s">
        <v>2040</v>
      </c>
    </row>
    <row r="168" spans="1:10">
      <c r="A168" s="5">
        <v>167</v>
      </c>
      <c r="B168" s="5" t="s">
        <v>1475</v>
      </c>
      <c r="C168" s="5" t="s">
        <v>151</v>
      </c>
      <c r="D168" s="5" t="s">
        <v>2018</v>
      </c>
      <c r="E168" s="5" t="s">
        <v>2019</v>
      </c>
      <c r="F168" s="5" t="s">
        <v>2020</v>
      </c>
      <c r="G168" s="5" t="s">
        <v>1572</v>
      </c>
      <c r="J168" s="5" t="s">
        <v>2040</v>
      </c>
    </row>
    <row r="169" spans="1:10">
      <c r="A169" s="5">
        <v>168</v>
      </c>
      <c r="B169" s="5" t="s">
        <v>1475</v>
      </c>
      <c r="C169" s="5" t="s">
        <v>151</v>
      </c>
      <c r="D169" s="5" t="s">
        <v>2099</v>
      </c>
      <c r="E169" s="5" t="s">
        <v>2100</v>
      </c>
      <c r="F169" s="5" t="s">
        <v>2084</v>
      </c>
      <c r="G169" s="5" t="s">
        <v>1542</v>
      </c>
      <c r="J169" s="5" t="s">
        <v>2040</v>
      </c>
    </row>
    <row r="170" spans="1:10">
      <c r="A170" s="5">
        <v>169</v>
      </c>
      <c r="B170" s="5" t="s">
        <v>1475</v>
      </c>
      <c r="C170" s="5" t="s">
        <v>151</v>
      </c>
      <c r="D170" s="5" t="s">
        <v>2021</v>
      </c>
      <c r="E170" s="5" t="s">
        <v>2022</v>
      </c>
      <c r="F170" s="5" t="s">
        <v>2023</v>
      </c>
      <c r="G170" s="5" t="s">
        <v>2024</v>
      </c>
      <c r="J170" s="5" t="s">
        <v>2040</v>
      </c>
    </row>
    <row r="171" spans="1:10">
      <c r="A171" s="5">
        <v>170</v>
      </c>
      <c r="B171" s="5" t="s">
        <v>1475</v>
      </c>
      <c r="C171" s="5" t="s">
        <v>151</v>
      </c>
      <c r="D171" s="5" t="s">
        <v>2025</v>
      </c>
      <c r="E171" s="5" t="s">
        <v>2026</v>
      </c>
      <c r="F171" s="5" t="s">
        <v>2027</v>
      </c>
      <c r="G171" s="5" t="s">
        <v>2028</v>
      </c>
      <c r="J171" s="5" t="s">
        <v>2040</v>
      </c>
    </row>
    <row r="172" spans="1:10">
      <c r="A172" s="5">
        <v>171</v>
      </c>
      <c r="B172" s="5" t="s">
        <v>1475</v>
      </c>
      <c r="C172" s="5" t="s">
        <v>151</v>
      </c>
      <c r="D172" s="5" t="s">
        <v>2029</v>
      </c>
      <c r="E172" s="5" t="s">
        <v>2030</v>
      </c>
      <c r="F172" s="5" t="s">
        <v>1558</v>
      </c>
      <c r="G172" s="5" t="s">
        <v>2031</v>
      </c>
      <c r="J172" s="5" t="s">
        <v>2040</v>
      </c>
    </row>
    <row r="173" spans="1:10">
      <c r="A173" s="5">
        <v>172</v>
      </c>
      <c r="B173" s="5" t="s">
        <v>1475</v>
      </c>
      <c r="C173" s="5" t="s">
        <v>151</v>
      </c>
      <c r="D173" s="5" t="s">
        <v>2032</v>
      </c>
      <c r="E173" s="5" t="s">
        <v>2033</v>
      </c>
      <c r="F173" s="5" t="s">
        <v>2034</v>
      </c>
      <c r="G173" s="5" t="s">
        <v>2035</v>
      </c>
      <c r="J173" s="5" t="s">
        <v>2040</v>
      </c>
    </row>
    <row r="174" spans="1:10">
      <c r="A174" s="5">
        <v>173</v>
      </c>
      <c r="B174" s="5" t="s">
        <v>1475</v>
      </c>
      <c r="C174" s="5" t="s">
        <v>151</v>
      </c>
      <c r="D174" s="5" t="s">
        <v>2036</v>
      </c>
      <c r="E174" s="5" t="s">
        <v>2037</v>
      </c>
      <c r="F174" s="5" t="s">
        <v>2038</v>
      </c>
      <c r="G174" s="5" t="s">
        <v>2039</v>
      </c>
      <c r="J174" s="5" t="s">
        <v>2040</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ColWidth="9.125" defaultRowHeight="11.4"/>
  <cols>
    <col min="1" max="16384" width="9.1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ColWidth="9.125" defaultRowHeight="13.2"/>
  <cols>
    <col min="1" max="16384" width="9.1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ColWidth="9.125" defaultRowHeight="11.4"/>
  <cols>
    <col min="1" max="16384" width="9.1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ColWidth="9.125" defaultRowHeight="11.4"/>
  <cols>
    <col min="1" max="16384" width="9.1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4"/>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4"/>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ColWidth="9.125" defaultRowHeight="11.4"/>
  <cols>
    <col min="1" max="16384" width="9.1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4"/>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4"/>
  <cols>
    <col min="1" max="1" width="9" style="1071"/>
  </cols>
  <sheetData>
    <row r="1" spans="1:4">
      <c r="A1" s="1071" t="s">
        <v>1450</v>
      </c>
      <c r="B1" t="s">
        <v>492</v>
      </c>
      <c r="C1" t="s">
        <v>493</v>
      </c>
      <c r="D1" t="s">
        <v>1449</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783</v>
      </c>
      <c r="C8" t="s">
        <v>783</v>
      </c>
      <c r="D8" t="s">
        <v>784</v>
      </c>
    </row>
    <row r="9" spans="1:4">
      <c r="A9" s="1071">
        <v>8</v>
      </c>
      <c r="B9" t="s">
        <v>783</v>
      </c>
      <c r="C9" t="s">
        <v>785</v>
      </c>
      <c r="D9" t="s">
        <v>786</v>
      </c>
    </row>
    <row r="10" spans="1:4">
      <c r="A10" s="1071">
        <v>9</v>
      </c>
      <c r="B10" t="s">
        <v>783</v>
      </c>
      <c r="C10" t="s">
        <v>787</v>
      </c>
      <c r="D10" t="s">
        <v>788</v>
      </c>
    </row>
    <row r="11" spans="1:4">
      <c r="A11" s="1071">
        <v>10</v>
      </c>
      <c r="B11" t="s">
        <v>783</v>
      </c>
      <c r="C11" t="s">
        <v>789</v>
      </c>
      <c r="D11" t="s">
        <v>790</v>
      </c>
    </row>
    <row r="12" spans="1:4">
      <c r="A12" s="1071">
        <v>11</v>
      </c>
      <c r="B12" t="s">
        <v>783</v>
      </c>
      <c r="C12" t="s">
        <v>791</v>
      </c>
      <c r="D12" t="s">
        <v>792</v>
      </c>
    </row>
    <row r="13" spans="1:4">
      <c r="A13" s="1071">
        <v>12</v>
      </c>
      <c r="B13" t="s">
        <v>783</v>
      </c>
      <c r="C13" t="s">
        <v>793</v>
      </c>
      <c r="D13" t="s">
        <v>794</v>
      </c>
    </row>
    <row r="14" spans="1:4">
      <c r="A14" s="1071">
        <v>13</v>
      </c>
      <c r="B14" t="s">
        <v>783</v>
      </c>
      <c r="C14" t="s">
        <v>795</v>
      </c>
      <c r="D14" t="s">
        <v>796</v>
      </c>
    </row>
    <row r="15" spans="1:4">
      <c r="A15" s="1071">
        <v>14</v>
      </c>
      <c r="B15" t="s">
        <v>783</v>
      </c>
      <c r="C15" t="s">
        <v>797</v>
      </c>
      <c r="D15" t="s">
        <v>798</v>
      </c>
    </row>
    <row r="16" spans="1:4">
      <c r="A16" s="1071">
        <v>15</v>
      </c>
      <c r="B16" t="s">
        <v>783</v>
      </c>
      <c r="C16" t="s">
        <v>799</v>
      </c>
      <c r="D16" t="s">
        <v>800</v>
      </c>
    </row>
    <row r="17" spans="1:4">
      <c r="A17" s="1071">
        <v>16</v>
      </c>
      <c r="B17" t="s">
        <v>783</v>
      </c>
      <c r="C17" t="s">
        <v>801</v>
      </c>
      <c r="D17" t="s">
        <v>802</v>
      </c>
    </row>
    <row r="18" spans="1:4">
      <c r="A18" s="1071">
        <v>17</v>
      </c>
      <c r="B18" t="s">
        <v>783</v>
      </c>
      <c r="C18" t="s">
        <v>803</v>
      </c>
      <c r="D18" t="s">
        <v>804</v>
      </c>
    </row>
    <row r="19" spans="1:4">
      <c r="A19" s="1071">
        <v>18</v>
      </c>
      <c r="B19" t="s">
        <v>783</v>
      </c>
      <c r="C19" t="s">
        <v>805</v>
      </c>
      <c r="D19" t="s">
        <v>806</v>
      </c>
    </row>
    <row r="20" spans="1:4">
      <c r="A20" s="1071">
        <v>19</v>
      </c>
      <c r="B20" t="s">
        <v>783</v>
      </c>
      <c r="C20" t="s">
        <v>807</v>
      </c>
      <c r="D20" t="s">
        <v>808</v>
      </c>
    </row>
    <row r="21" spans="1:4">
      <c r="A21" s="1071">
        <v>20</v>
      </c>
      <c r="B21" t="s">
        <v>809</v>
      </c>
      <c r="C21" t="s">
        <v>809</v>
      </c>
      <c r="D21" t="s">
        <v>810</v>
      </c>
    </row>
    <row r="22" spans="1:4">
      <c r="A22" s="1071">
        <v>21</v>
      </c>
      <c r="B22" t="s">
        <v>809</v>
      </c>
      <c r="C22" t="s">
        <v>811</v>
      </c>
      <c r="D22" t="s">
        <v>812</v>
      </c>
    </row>
    <row r="23" spans="1:4">
      <c r="A23" s="1071">
        <v>22</v>
      </c>
      <c r="B23" t="s">
        <v>809</v>
      </c>
      <c r="C23" t="s">
        <v>813</v>
      </c>
      <c r="D23" t="s">
        <v>814</v>
      </c>
    </row>
    <row r="24" spans="1:4">
      <c r="A24" s="1071">
        <v>23</v>
      </c>
      <c r="B24" t="s">
        <v>809</v>
      </c>
      <c r="C24" t="s">
        <v>815</v>
      </c>
      <c r="D24" t="s">
        <v>816</v>
      </c>
    </row>
    <row r="25" spans="1:4">
      <c r="A25" s="1071">
        <v>24</v>
      </c>
      <c r="B25" t="s">
        <v>809</v>
      </c>
      <c r="C25" t="s">
        <v>817</v>
      </c>
      <c r="D25" t="s">
        <v>818</v>
      </c>
    </row>
    <row r="26" spans="1:4">
      <c r="A26" s="1071">
        <v>25</v>
      </c>
      <c r="B26" t="s">
        <v>809</v>
      </c>
      <c r="C26" t="s">
        <v>819</v>
      </c>
      <c r="D26" t="s">
        <v>820</v>
      </c>
    </row>
    <row r="27" spans="1:4">
      <c r="A27" s="1071">
        <v>26</v>
      </c>
      <c r="B27" t="s">
        <v>821</v>
      </c>
      <c r="C27" t="s">
        <v>821</v>
      </c>
      <c r="D27" t="s">
        <v>822</v>
      </c>
    </row>
    <row r="28" spans="1:4">
      <c r="A28" s="1071">
        <v>27</v>
      </c>
      <c r="B28" t="s">
        <v>821</v>
      </c>
      <c r="C28" t="s">
        <v>823</v>
      </c>
      <c r="D28" t="s">
        <v>824</v>
      </c>
    </row>
    <row r="29" spans="1:4">
      <c r="A29" s="1071">
        <v>28</v>
      </c>
      <c r="B29" t="s">
        <v>821</v>
      </c>
      <c r="C29" t="s">
        <v>825</v>
      </c>
      <c r="D29" t="s">
        <v>826</v>
      </c>
    </row>
    <row r="30" spans="1:4">
      <c r="A30" s="1071">
        <v>29</v>
      </c>
      <c r="B30" t="s">
        <v>821</v>
      </c>
      <c r="C30" t="s">
        <v>827</v>
      </c>
      <c r="D30" t="s">
        <v>828</v>
      </c>
    </row>
    <row r="31" spans="1:4">
      <c r="A31" s="1071">
        <v>30</v>
      </c>
      <c r="B31" t="s">
        <v>821</v>
      </c>
      <c r="C31" t="s">
        <v>829</v>
      </c>
      <c r="D31" t="s">
        <v>830</v>
      </c>
    </row>
    <row r="32" spans="1:4">
      <c r="A32" s="1071">
        <v>31</v>
      </c>
      <c r="B32" t="s">
        <v>821</v>
      </c>
      <c r="C32" t="s">
        <v>831</v>
      </c>
      <c r="D32" t="s">
        <v>832</v>
      </c>
    </row>
    <row r="33" spans="1:4">
      <c r="A33" s="1071">
        <v>32</v>
      </c>
      <c r="B33" t="s">
        <v>821</v>
      </c>
      <c r="C33" t="s">
        <v>833</v>
      </c>
      <c r="D33" t="s">
        <v>834</v>
      </c>
    </row>
    <row r="34" spans="1:4">
      <c r="A34" s="1071">
        <v>33</v>
      </c>
      <c r="B34" t="s">
        <v>821</v>
      </c>
      <c r="C34" t="s">
        <v>835</v>
      </c>
      <c r="D34" t="s">
        <v>836</v>
      </c>
    </row>
    <row r="35" spans="1:4">
      <c r="A35" s="1071">
        <v>34</v>
      </c>
      <c r="B35" t="s">
        <v>821</v>
      </c>
      <c r="C35" t="s">
        <v>837</v>
      </c>
      <c r="D35" t="s">
        <v>838</v>
      </c>
    </row>
    <row r="36" spans="1:4">
      <c r="A36" s="1071">
        <v>35</v>
      </c>
      <c r="B36" t="s">
        <v>839</v>
      </c>
      <c r="C36" t="s">
        <v>839</v>
      </c>
      <c r="D36" t="s">
        <v>840</v>
      </c>
    </row>
    <row r="37" spans="1:4">
      <c r="A37" s="1071">
        <v>36</v>
      </c>
      <c r="B37" t="s">
        <v>839</v>
      </c>
      <c r="C37" t="s">
        <v>841</v>
      </c>
      <c r="D37" t="s">
        <v>842</v>
      </c>
    </row>
    <row r="38" spans="1:4">
      <c r="A38" s="1071">
        <v>37</v>
      </c>
      <c r="B38" t="s">
        <v>839</v>
      </c>
      <c r="C38" t="s">
        <v>843</v>
      </c>
      <c r="D38" t="s">
        <v>844</v>
      </c>
    </row>
    <row r="39" spans="1:4">
      <c r="A39" s="1071">
        <v>38</v>
      </c>
      <c r="B39" t="s">
        <v>839</v>
      </c>
      <c r="C39" t="s">
        <v>845</v>
      </c>
      <c r="D39" t="s">
        <v>846</v>
      </c>
    </row>
    <row r="40" spans="1:4">
      <c r="A40" s="1071">
        <v>39</v>
      </c>
      <c r="B40" t="s">
        <v>839</v>
      </c>
      <c r="C40" t="s">
        <v>847</v>
      </c>
      <c r="D40" t="s">
        <v>848</v>
      </c>
    </row>
    <row r="41" spans="1:4">
      <c r="A41" s="1071">
        <v>40</v>
      </c>
      <c r="B41" t="s">
        <v>839</v>
      </c>
      <c r="C41" t="s">
        <v>849</v>
      </c>
      <c r="D41" t="s">
        <v>850</v>
      </c>
    </row>
    <row r="42" spans="1:4">
      <c r="A42" s="1071">
        <v>41</v>
      </c>
      <c r="B42" t="s">
        <v>839</v>
      </c>
      <c r="C42" t="s">
        <v>851</v>
      </c>
      <c r="D42" t="s">
        <v>852</v>
      </c>
    </row>
    <row r="43" spans="1:4">
      <c r="A43" s="1071">
        <v>42</v>
      </c>
      <c r="B43" t="s">
        <v>839</v>
      </c>
      <c r="C43" t="s">
        <v>853</v>
      </c>
      <c r="D43" t="s">
        <v>854</v>
      </c>
    </row>
    <row r="44" spans="1:4">
      <c r="A44" s="1071">
        <v>43</v>
      </c>
      <c r="B44" t="s">
        <v>839</v>
      </c>
      <c r="C44" t="s">
        <v>855</v>
      </c>
      <c r="D44" t="s">
        <v>856</v>
      </c>
    </row>
    <row r="45" spans="1:4">
      <c r="A45" s="1071">
        <v>44</v>
      </c>
      <c r="B45" t="s">
        <v>839</v>
      </c>
      <c r="C45" t="s">
        <v>857</v>
      </c>
      <c r="D45" t="s">
        <v>858</v>
      </c>
    </row>
    <row r="46" spans="1:4">
      <c r="A46" s="1071">
        <v>45</v>
      </c>
      <c r="B46" t="s">
        <v>859</v>
      </c>
      <c r="C46" t="s">
        <v>859</v>
      </c>
      <c r="D46" t="s">
        <v>860</v>
      </c>
    </row>
    <row r="47" spans="1:4">
      <c r="A47" s="1071">
        <v>46</v>
      </c>
      <c r="B47" t="s">
        <v>859</v>
      </c>
      <c r="C47" t="s">
        <v>861</v>
      </c>
      <c r="D47" t="s">
        <v>862</v>
      </c>
    </row>
    <row r="48" spans="1:4">
      <c r="A48" s="1071">
        <v>47</v>
      </c>
      <c r="B48" t="s">
        <v>859</v>
      </c>
      <c r="C48" t="s">
        <v>863</v>
      </c>
      <c r="D48" t="s">
        <v>864</v>
      </c>
    </row>
    <row r="49" spans="1:4">
      <c r="A49" s="1071">
        <v>48</v>
      </c>
      <c r="B49" t="s">
        <v>859</v>
      </c>
      <c r="C49" t="s">
        <v>865</v>
      </c>
      <c r="D49" t="s">
        <v>866</v>
      </c>
    </row>
    <row r="50" spans="1:4">
      <c r="A50" s="1071">
        <v>49</v>
      </c>
      <c r="B50" t="s">
        <v>859</v>
      </c>
      <c r="C50" t="s">
        <v>867</v>
      </c>
      <c r="D50" t="s">
        <v>868</v>
      </c>
    </row>
    <row r="51" spans="1:4">
      <c r="A51" s="1071">
        <v>50</v>
      </c>
      <c r="B51" t="s">
        <v>859</v>
      </c>
      <c r="C51" t="s">
        <v>869</v>
      </c>
      <c r="D51" t="s">
        <v>870</v>
      </c>
    </row>
    <row r="52" spans="1:4">
      <c r="A52" s="1071">
        <v>51</v>
      </c>
      <c r="B52" t="s">
        <v>859</v>
      </c>
      <c r="C52" t="s">
        <v>871</v>
      </c>
      <c r="D52" t="s">
        <v>872</v>
      </c>
    </row>
    <row r="53" spans="1:4">
      <c r="A53" s="1071">
        <v>52</v>
      </c>
      <c r="B53" t="s">
        <v>859</v>
      </c>
      <c r="C53" t="s">
        <v>873</v>
      </c>
      <c r="D53" t="s">
        <v>874</v>
      </c>
    </row>
    <row r="54" spans="1:4">
      <c r="A54" s="1071">
        <v>53</v>
      </c>
      <c r="B54" t="s">
        <v>859</v>
      </c>
      <c r="C54" t="s">
        <v>875</v>
      </c>
      <c r="D54" t="s">
        <v>876</v>
      </c>
    </row>
    <row r="55" spans="1:4">
      <c r="A55" s="1071">
        <v>54</v>
      </c>
      <c r="B55" t="s">
        <v>859</v>
      </c>
      <c r="C55" t="s">
        <v>877</v>
      </c>
      <c r="D55" t="s">
        <v>878</v>
      </c>
    </row>
    <row r="56" spans="1:4">
      <c r="A56" s="1071">
        <v>55</v>
      </c>
      <c r="B56" t="s">
        <v>859</v>
      </c>
      <c r="C56" t="s">
        <v>879</v>
      </c>
      <c r="D56" t="s">
        <v>880</v>
      </c>
    </row>
    <row r="57" spans="1:4">
      <c r="A57" s="1071">
        <v>56</v>
      </c>
      <c r="B57" t="s">
        <v>859</v>
      </c>
      <c r="C57" t="s">
        <v>881</v>
      </c>
      <c r="D57" t="s">
        <v>882</v>
      </c>
    </row>
    <row r="58" spans="1:4">
      <c r="A58" s="1071">
        <v>57</v>
      </c>
      <c r="B58" t="s">
        <v>859</v>
      </c>
      <c r="C58" t="s">
        <v>883</v>
      </c>
      <c r="D58" t="s">
        <v>884</v>
      </c>
    </row>
    <row r="59" spans="1:4">
      <c r="A59" s="1071">
        <v>58</v>
      </c>
      <c r="B59" t="s">
        <v>859</v>
      </c>
      <c r="C59" t="s">
        <v>885</v>
      </c>
      <c r="D59" t="s">
        <v>886</v>
      </c>
    </row>
    <row r="60" spans="1:4">
      <c r="A60" s="1071">
        <v>59</v>
      </c>
      <c r="B60" t="s">
        <v>887</v>
      </c>
      <c r="C60" t="s">
        <v>887</v>
      </c>
      <c r="D60" t="s">
        <v>888</v>
      </c>
    </row>
    <row r="61" spans="1:4">
      <c r="A61" s="1071">
        <v>60</v>
      </c>
      <c r="B61" t="s">
        <v>887</v>
      </c>
      <c r="C61" t="s">
        <v>889</v>
      </c>
      <c r="D61" t="s">
        <v>890</v>
      </c>
    </row>
    <row r="62" spans="1:4">
      <c r="A62" s="1071">
        <v>61</v>
      </c>
      <c r="B62" t="s">
        <v>887</v>
      </c>
      <c r="C62" t="s">
        <v>891</v>
      </c>
      <c r="D62" t="s">
        <v>892</v>
      </c>
    </row>
    <row r="63" spans="1:4">
      <c r="A63" s="1071">
        <v>62</v>
      </c>
      <c r="B63" t="s">
        <v>887</v>
      </c>
      <c r="C63" t="s">
        <v>893</v>
      </c>
      <c r="D63" t="s">
        <v>894</v>
      </c>
    </row>
    <row r="64" spans="1:4">
      <c r="A64" s="1071">
        <v>63</v>
      </c>
      <c r="B64" t="s">
        <v>887</v>
      </c>
      <c r="C64" t="s">
        <v>895</v>
      </c>
      <c r="D64" t="s">
        <v>896</v>
      </c>
    </row>
    <row r="65" spans="1:4">
      <c r="A65" s="1071">
        <v>64</v>
      </c>
      <c r="B65" t="s">
        <v>887</v>
      </c>
      <c r="C65" t="s">
        <v>897</v>
      </c>
      <c r="D65" t="s">
        <v>898</v>
      </c>
    </row>
    <row r="66" spans="1:4">
      <c r="A66" s="1071">
        <v>65</v>
      </c>
      <c r="B66" t="s">
        <v>887</v>
      </c>
      <c r="C66" t="s">
        <v>899</v>
      </c>
      <c r="D66" t="s">
        <v>900</v>
      </c>
    </row>
    <row r="67" spans="1:4">
      <c r="A67" s="1071">
        <v>66</v>
      </c>
      <c r="B67" t="s">
        <v>887</v>
      </c>
      <c r="C67" t="s">
        <v>901</v>
      </c>
      <c r="D67" t="s">
        <v>902</v>
      </c>
    </row>
    <row r="68" spans="1:4">
      <c r="A68" s="1071">
        <v>67</v>
      </c>
      <c r="B68" t="s">
        <v>887</v>
      </c>
      <c r="C68" t="s">
        <v>903</v>
      </c>
      <c r="D68" t="s">
        <v>904</v>
      </c>
    </row>
    <row r="69" spans="1:4">
      <c r="A69" s="1071">
        <v>68</v>
      </c>
      <c r="B69" t="s">
        <v>887</v>
      </c>
      <c r="C69" t="s">
        <v>905</v>
      </c>
      <c r="D69" t="s">
        <v>906</v>
      </c>
    </row>
    <row r="70" spans="1:4">
      <c r="A70" s="1071">
        <v>69</v>
      </c>
      <c r="B70" t="s">
        <v>887</v>
      </c>
      <c r="C70" t="s">
        <v>907</v>
      </c>
      <c r="D70" t="s">
        <v>908</v>
      </c>
    </row>
    <row r="71" spans="1:4">
      <c r="A71" s="1071">
        <v>70</v>
      </c>
      <c r="B71" t="s">
        <v>887</v>
      </c>
      <c r="C71" t="s">
        <v>909</v>
      </c>
      <c r="D71" t="s">
        <v>910</v>
      </c>
    </row>
    <row r="72" spans="1:4">
      <c r="A72" s="1071">
        <v>71</v>
      </c>
      <c r="B72" t="s">
        <v>887</v>
      </c>
      <c r="C72" t="s">
        <v>911</v>
      </c>
      <c r="D72" t="s">
        <v>912</v>
      </c>
    </row>
    <row r="73" spans="1:4">
      <c r="A73" s="1071">
        <v>72</v>
      </c>
      <c r="B73" t="s">
        <v>887</v>
      </c>
      <c r="C73" t="s">
        <v>913</v>
      </c>
      <c r="D73" t="s">
        <v>914</v>
      </c>
    </row>
    <row r="74" spans="1:4">
      <c r="A74" s="1071">
        <v>73</v>
      </c>
      <c r="B74" t="s">
        <v>887</v>
      </c>
      <c r="C74" t="s">
        <v>915</v>
      </c>
      <c r="D74" t="s">
        <v>916</v>
      </c>
    </row>
    <row r="75" spans="1:4">
      <c r="A75" s="1071">
        <v>74</v>
      </c>
      <c r="B75" t="s">
        <v>887</v>
      </c>
      <c r="C75" t="s">
        <v>917</v>
      </c>
      <c r="D75" t="s">
        <v>918</v>
      </c>
    </row>
    <row r="76" spans="1:4">
      <c r="A76" s="1071">
        <v>75</v>
      </c>
      <c r="B76" t="s">
        <v>919</v>
      </c>
      <c r="C76" t="s">
        <v>919</v>
      </c>
      <c r="D76" t="s">
        <v>920</v>
      </c>
    </row>
    <row r="77" spans="1:4">
      <c r="A77" s="1071">
        <v>76</v>
      </c>
      <c r="B77" t="s">
        <v>919</v>
      </c>
      <c r="C77" t="s">
        <v>921</v>
      </c>
      <c r="D77" t="s">
        <v>922</v>
      </c>
    </row>
    <row r="78" spans="1:4">
      <c r="A78" s="1071">
        <v>77</v>
      </c>
      <c r="B78" t="s">
        <v>919</v>
      </c>
      <c r="C78" t="s">
        <v>923</v>
      </c>
      <c r="D78" t="s">
        <v>924</v>
      </c>
    </row>
    <row r="79" spans="1:4">
      <c r="A79" s="1071">
        <v>78</v>
      </c>
      <c r="B79" t="s">
        <v>919</v>
      </c>
      <c r="C79" t="s">
        <v>925</v>
      </c>
      <c r="D79" t="s">
        <v>926</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935</v>
      </c>
      <c r="C84" t="s">
        <v>935</v>
      </c>
      <c r="D84" t="s">
        <v>936</v>
      </c>
    </row>
    <row r="85" spans="1:4">
      <c r="A85" s="1071">
        <v>84</v>
      </c>
      <c r="B85" t="s">
        <v>935</v>
      </c>
      <c r="C85" t="s">
        <v>937</v>
      </c>
      <c r="D85" t="s">
        <v>938</v>
      </c>
    </row>
    <row r="86" spans="1:4">
      <c r="A86" s="1071">
        <v>85</v>
      </c>
      <c r="B86" t="s">
        <v>935</v>
      </c>
      <c r="C86" t="s">
        <v>939</v>
      </c>
      <c r="D86" t="s">
        <v>940</v>
      </c>
    </row>
    <row r="87" spans="1:4">
      <c r="A87" s="1071">
        <v>86</v>
      </c>
      <c r="B87" t="s">
        <v>935</v>
      </c>
      <c r="C87" t="s">
        <v>941</v>
      </c>
      <c r="D87" t="s">
        <v>942</v>
      </c>
    </row>
    <row r="88" spans="1:4">
      <c r="A88" s="1071">
        <v>87</v>
      </c>
      <c r="B88" t="s">
        <v>935</v>
      </c>
      <c r="C88" t="s">
        <v>943</v>
      </c>
      <c r="D88" t="s">
        <v>944</v>
      </c>
    </row>
    <row r="89" spans="1:4">
      <c r="A89" s="1071">
        <v>88</v>
      </c>
      <c r="B89" t="s">
        <v>935</v>
      </c>
      <c r="C89" t="s">
        <v>945</v>
      </c>
      <c r="D89" t="s">
        <v>946</v>
      </c>
    </row>
    <row r="90" spans="1:4">
      <c r="A90" s="1071">
        <v>89</v>
      </c>
      <c r="B90" t="s">
        <v>935</v>
      </c>
      <c r="C90" t="s">
        <v>947</v>
      </c>
      <c r="D90" t="s">
        <v>948</v>
      </c>
    </row>
    <row r="91" spans="1:4">
      <c r="A91" s="1071">
        <v>90</v>
      </c>
      <c r="B91" t="s">
        <v>935</v>
      </c>
      <c r="C91" t="s">
        <v>949</v>
      </c>
      <c r="D91" t="s">
        <v>950</v>
      </c>
    </row>
    <row r="92" spans="1:4">
      <c r="A92" s="1071">
        <v>91</v>
      </c>
      <c r="B92" t="s">
        <v>935</v>
      </c>
      <c r="C92" t="s">
        <v>951</v>
      </c>
      <c r="D92" t="s">
        <v>952</v>
      </c>
    </row>
    <row r="93" spans="1:4">
      <c r="A93" s="1071">
        <v>92</v>
      </c>
      <c r="B93" t="s">
        <v>953</v>
      </c>
      <c r="C93" t="s">
        <v>953</v>
      </c>
      <c r="D93" t="s">
        <v>954</v>
      </c>
    </row>
    <row r="94" spans="1:4">
      <c r="A94" s="1071">
        <v>93</v>
      </c>
      <c r="B94" t="s">
        <v>953</v>
      </c>
      <c r="C94" t="s">
        <v>955</v>
      </c>
      <c r="D94" t="s">
        <v>956</v>
      </c>
    </row>
    <row r="95" spans="1:4">
      <c r="A95" s="1071">
        <v>94</v>
      </c>
      <c r="B95" t="s">
        <v>953</v>
      </c>
      <c r="C95" t="s">
        <v>957</v>
      </c>
      <c r="D95" t="s">
        <v>958</v>
      </c>
    </row>
    <row r="96" spans="1:4">
      <c r="A96" s="1071">
        <v>95</v>
      </c>
      <c r="B96" t="s">
        <v>953</v>
      </c>
      <c r="C96" t="s">
        <v>959</v>
      </c>
      <c r="D96" t="s">
        <v>960</v>
      </c>
    </row>
    <row r="97" spans="1:4">
      <c r="A97" s="1071">
        <v>96</v>
      </c>
      <c r="B97" t="s">
        <v>953</v>
      </c>
      <c r="C97" t="s">
        <v>961</v>
      </c>
      <c r="D97" t="s">
        <v>962</v>
      </c>
    </row>
    <row r="98" spans="1:4">
      <c r="A98" s="1071">
        <v>97</v>
      </c>
      <c r="B98" t="s">
        <v>953</v>
      </c>
      <c r="C98" t="s">
        <v>963</v>
      </c>
      <c r="D98" t="s">
        <v>964</v>
      </c>
    </row>
    <row r="99" spans="1:4">
      <c r="A99" s="1071">
        <v>98</v>
      </c>
      <c r="B99" t="s">
        <v>953</v>
      </c>
      <c r="C99" t="s">
        <v>965</v>
      </c>
      <c r="D99" t="s">
        <v>966</v>
      </c>
    </row>
    <row r="100" spans="1:4">
      <c r="A100" s="1071">
        <v>99</v>
      </c>
      <c r="B100" t="s">
        <v>967</v>
      </c>
      <c r="C100" t="s">
        <v>967</v>
      </c>
      <c r="D100" t="s">
        <v>968</v>
      </c>
    </row>
    <row r="101" spans="1:4">
      <c r="A101" s="1071">
        <v>100</v>
      </c>
      <c r="B101" t="s">
        <v>967</v>
      </c>
      <c r="C101" t="s">
        <v>969</v>
      </c>
      <c r="D101" t="s">
        <v>970</v>
      </c>
    </row>
    <row r="102" spans="1:4">
      <c r="A102" s="1071">
        <v>101</v>
      </c>
      <c r="B102" t="s">
        <v>967</v>
      </c>
      <c r="C102" t="s">
        <v>823</v>
      </c>
      <c r="D102" t="s">
        <v>971</v>
      </c>
    </row>
    <row r="103" spans="1:4">
      <c r="A103" s="1071">
        <v>102</v>
      </c>
      <c r="B103" t="s">
        <v>967</v>
      </c>
      <c r="C103" t="s">
        <v>972</v>
      </c>
      <c r="D103" t="s">
        <v>973</v>
      </c>
    </row>
    <row r="104" spans="1:4">
      <c r="A104" s="1071">
        <v>103</v>
      </c>
      <c r="B104" t="s">
        <v>967</v>
      </c>
      <c r="C104" t="s">
        <v>974</v>
      </c>
      <c r="D104" t="s">
        <v>975</v>
      </c>
    </row>
    <row r="105" spans="1:4">
      <c r="A105" s="1071">
        <v>104</v>
      </c>
      <c r="B105" t="s">
        <v>967</v>
      </c>
      <c r="C105" t="s">
        <v>976</v>
      </c>
      <c r="D105" t="s">
        <v>977</v>
      </c>
    </row>
    <row r="106" spans="1:4">
      <c r="A106" s="1071">
        <v>105</v>
      </c>
      <c r="B106" t="s">
        <v>967</v>
      </c>
      <c r="C106" t="s">
        <v>978</v>
      </c>
      <c r="D106" t="s">
        <v>979</v>
      </c>
    </row>
    <row r="107" spans="1:4">
      <c r="A107" s="1071">
        <v>106</v>
      </c>
      <c r="B107" t="s">
        <v>967</v>
      </c>
      <c r="C107" t="s">
        <v>980</v>
      </c>
      <c r="D107" t="s">
        <v>981</v>
      </c>
    </row>
    <row r="108" spans="1:4">
      <c r="A108" s="1071">
        <v>107</v>
      </c>
      <c r="B108" t="s">
        <v>967</v>
      </c>
      <c r="C108" t="s">
        <v>982</v>
      </c>
      <c r="D108" t="s">
        <v>983</v>
      </c>
    </row>
    <row r="109" spans="1:4">
      <c r="A109" s="1071">
        <v>108</v>
      </c>
      <c r="B109" t="s">
        <v>967</v>
      </c>
      <c r="C109" t="s">
        <v>984</v>
      </c>
      <c r="D109" t="s">
        <v>985</v>
      </c>
    </row>
    <row r="110" spans="1:4">
      <c r="A110" s="1071">
        <v>109</v>
      </c>
      <c r="B110" t="s">
        <v>967</v>
      </c>
      <c r="C110" t="s">
        <v>986</v>
      </c>
      <c r="D110" t="s">
        <v>987</v>
      </c>
    </row>
    <row r="111" spans="1:4">
      <c r="A111" s="1071">
        <v>110</v>
      </c>
      <c r="B111" t="s">
        <v>967</v>
      </c>
      <c r="C111" t="s">
        <v>879</v>
      </c>
      <c r="D111" t="s">
        <v>988</v>
      </c>
    </row>
    <row r="112" spans="1:4">
      <c r="A112" s="1071">
        <v>111</v>
      </c>
      <c r="B112" t="s">
        <v>967</v>
      </c>
      <c r="C112" t="s">
        <v>989</v>
      </c>
      <c r="D112" t="s">
        <v>990</v>
      </c>
    </row>
    <row r="113" spans="1:4">
      <c r="A113" s="1071">
        <v>112</v>
      </c>
      <c r="B113" t="s">
        <v>967</v>
      </c>
      <c r="C113" t="s">
        <v>991</v>
      </c>
      <c r="D113" t="s">
        <v>992</v>
      </c>
    </row>
    <row r="114" spans="1:4">
      <c r="A114" s="1071">
        <v>113</v>
      </c>
      <c r="B114" t="s">
        <v>967</v>
      </c>
      <c r="C114" t="s">
        <v>993</v>
      </c>
      <c r="D114" t="s">
        <v>994</v>
      </c>
    </row>
    <row r="115" spans="1:4">
      <c r="A115" s="1071">
        <v>114</v>
      </c>
      <c r="B115" t="s">
        <v>995</v>
      </c>
      <c r="C115" t="s">
        <v>995</v>
      </c>
      <c r="D115" t="s">
        <v>996</v>
      </c>
    </row>
    <row r="116" spans="1:4">
      <c r="A116" s="1071">
        <v>115</v>
      </c>
      <c r="B116" t="s">
        <v>995</v>
      </c>
      <c r="C116" t="s">
        <v>997</v>
      </c>
      <c r="D116" t="s">
        <v>998</v>
      </c>
    </row>
    <row r="117" spans="1:4">
      <c r="A117" s="1071">
        <v>116</v>
      </c>
      <c r="B117" t="s">
        <v>995</v>
      </c>
      <c r="C117" t="s">
        <v>999</v>
      </c>
      <c r="D117" t="s">
        <v>1000</v>
      </c>
    </row>
    <row r="118" spans="1:4">
      <c r="A118" s="1071">
        <v>117</v>
      </c>
      <c r="B118" t="s">
        <v>995</v>
      </c>
      <c r="C118" t="s">
        <v>1001</v>
      </c>
      <c r="D118" t="s">
        <v>1002</v>
      </c>
    </row>
    <row r="119" spans="1:4">
      <c r="A119" s="1071">
        <v>118</v>
      </c>
      <c r="B119" t="s">
        <v>995</v>
      </c>
      <c r="C119" t="s">
        <v>1003</v>
      </c>
      <c r="D119" t="s">
        <v>1004</v>
      </c>
    </row>
    <row r="120" spans="1:4">
      <c r="A120" s="1071">
        <v>119</v>
      </c>
      <c r="B120" t="s">
        <v>995</v>
      </c>
      <c r="C120" t="s">
        <v>1005</v>
      </c>
      <c r="D120" t="s">
        <v>1006</v>
      </c>
    </row>
    <row r="121" spans="1:4">
      <c r="A121" s="1071">
        <v>120</v>
      </c>
      <c r="B121" t="s">
        <v>995</v>
      </c>
      <c r="C121" t="s">
        <v>1007</v>
      </c>
      <c r="D121" t="s">
        <v>1008</v>
      </c>
    </row>
    <row r="122" spans="1:4">
      <c r="A122" s="1071">
        <v>121</v>
      </c>
      <c r="B122" t="s">
        <v>995</v>
      </c>
      <c r="C122" t="s">
        <v>1009</v>
      </c>
      <c r="D122" t="s">
        <v>1010</v>
      </c>
    </row>
    <row r="123" spans="1:4">
      <c r="A123" s="1071">
        <v>122</v>
      </c>
      <c r="B123" t="s">
        <v>995</v>
      </c>
      <c r="C123" t="s">
        <v>1011</v>
      </c>
      <c r="D123" t="s">
        <v>1012</v>
      </c>
    </row>
    <row r="124" spans="1:4">
      <c r="A124" s="1071">
        <v>123</v>
      </c>
      <c r="B124" t="s">
        <v>995</v>
      </c>
      <c r="C124" t="s">
        <v>1013</v>
      </c>
      <c r="D124" t="s">
        <v>1014</v>
      </c>
    </row>
    <row r="125" spans="1:4">
      <c r="A125" s="1071">
        <v>124</v>
      </c>
      <c r="B125" t="s">
        <v>995</v>
      </c>
      <c r="C125" t="s">
        <v>1015</v>
      </c>
      <c r="D125" t="s">
        <v>1016</v>
      </c>
    </row>
    <row r="126" spans="1:4">
      <c r="A126" s="1071">
        <v>125</v>
      </c>
      <c r="B126" t="s">
        <v>995</v>
      </c>
      <c r="C126" t="s">
        <v>1017</v>
      </c>
      <c r="D126" t="s">
        <v>1018</v>
      </c>
    </row>
    <row r="127" spans="1:4">
      <c r="A127" s="1071">
        <v>126</v>
      </c>
      <c r="B127" t="s">
        <v>995</v>
      </c>
      <c r="C127" t="s">
        <v>1019</v>
      </c>
      <c r="D127" t="s">
        <v>1020</v>
      </c>
    </row>
    <row r="128" spans="1:4">
      <c r="A128" s="1071">
        <v>127</v>
      </c>
      <c r="B128" t="s">
        <v>1021</v>
      </c>
      <c r="C128" t="s">
        <v>1021</v>
      </c>
      <c r="D128" t="s">
        <v>1022</v>
      </c>
    </row>
    <row r="129" spans="1:4">
      <c r="A129" s="1071">
        <v>128</v>
      </c>
      <c r="B129" t="s">
        <v>1021</v>
      </c>
      <c r="C129" t="s">
        <v>1023</v>
      </c>
      <c r="D129" t="s">
        <v>1024</v>
      </c>
    </row>
    <row r="130" spans="1:4">
      <c r="A130" s="1071">
        <v>129</v>
      </c>
      <c r="B130" t="s">
        <v>1021</v>
      </c>
      <c r="C130" t="s">
        <v>1025</v>
      </c>
      <c r="D130" t="s">
        <v>1026</v>
      </c>
    </row>
    <row r="131" spans="1:4">
      <c r="A131" s="1071">
        <v>130</v>
      </c>
      <c r="B131" t="s">
        <v>1021</v>
      </c>
      <c r="C131" t="s">
        <v>1027</v>
      </c>
      <c r="D131" t="s">
        <v>1028</v>
      </c>
    </row>
    <row r="132" spans="1:4">
      <c r="A132" s="1071">
        <v>131</v>
      </c>
      <c r="B132" t="s">
        <v>1021</v>
      </c>
      <c r="C132" t="s">
        <v>1029</v>
      </c>
      <c r="D132" t="s">
        <v>1030</v>
      </c>
    </row>
    <row r="133" spans="1:4">
      <c r="A133" s="1071">
        <v>132</v>
      </c>
      <c r="B133" t="s">
        <v>1021</v>
      </c>
      <c r="C133" t="s">
        <v>1031</v>
      </c>
      <c r="D133" t="s">
        <v>1032</v>
      </c>
    </row>
    <row r="134" spans="1:4">
      <c r="A134" s="1071">
        <v>133</v>
      </c>
      <c r="B134" t="s">
        <v>1021</v>
      </c>
      <c r="C134" t="s">
        <v>1033</v>
      </c>
      <c r="D134" t="s">
        <v>1034</v>
      </c>
    </row>
    <row r="135" spans="1:4">
      <c r="A135" s="1071">
        <v>134</v>
      </c>
      <c r="B135" t="s">
        <v>1035</v>
      </c>
      <c r="C135" t="s">
        <v>1035</v>
      </c>
      <c r="D135" t="s">
        <v>1036</v>
      </c>
    </row>
    <row r="136" spans="1:4">
      <c r="A136" s="1071">
        <v>135</v>
      </c>
      <c r="B136" t="s">
        <v>1035</v>
      </c>
      <c r="C136" t="s">
        <v>1037</v>
      </c>
      <c r="D136" t="s">
        <v>1038</v>
      </c>
    </row>
    <row r="137" spans="1:4">
      <c r="A137" s="1071">
        <v>136</v>
      </c>
      <c r="B137" t="s">
        <v>1035</v>
      </c>
      <c r="C137" t="s">
        <v>1039</v>
      </c>
      <c r="D137" t="s">
        <v>1040</v>
      </c>
    </row>
    <row r="138" spans="1:4">
      <c r="A138" s="1071">
        <v>137</v>
      </c>
      <c r="B138" t="s">
        <v>1035</v>
      </c>
      <c r="C138" t="s">
        <v>1041</v>
      </c>
      <c r="D138" t="s">
        <v>1042</v>
      </c>
    </row>
    <row r="139" spans="1:4">
      <c r="A139" s="1071">
        <v>138</v>
      </c>
      <c r="B139" t="s">
        <v>1035</v>
      </c>
      <c r="C139" t="s">
        <v>1043</v>
      </c>
      <c r="D139" t="s">
        <v>1044</v>
      </c>
    </row>
    <row r="140" spans="1:4">
      <c r="A140" s="1071">
        <v>139</v>
      </c>
      <c r="B140" t="s">
        <v>1035</v>
      </c>
      <c r="C140" t="s">
        <v>1045</v>
      </c>
      <c r="D140" t="s">
        <v>1046</v>
      </c>
    </row>
    <row r="141" spans="1:4">
      <c r="A141" s="1071">
        <v>140</v>
      </c>
      <c r="B141" t="s">
        <v>1035</v>
      </c>
      <c r="C141" t="s">
        <v>1047</v>
      </c>
      <c r="D141" t="s">
        <v>1048</v>
      </c>
    </row>
    <row r="142" spans="1:4">
      <c r="A142" s="1071">
        <v>141</v>
      </c>
      <c r="B142" t="s">
        <v>1035</v>
      </c>
      <c r="C142" t="s">
        <v>1049</v>
      </c>
      <c r="D142" t="s">
        <v>1050</v>
      </c>
    </row>
    <row r="143" spans="1:4">
      <c r="A143" s="1071">
        <v>142</v>
      </c>
      <c r="B143" t="s">
        <v>1035</v>
      </c>
      <c r="C143" t="s">
        <v>1051</v>
      </c>
      <c r="D143" t="s">
        <v>1052</v>
      </c>
    </row>
    <row r="144" spans="1:4">
      <c r="A144" s="1071">
        <v>143</v>
      </c>
      <c r="B144" t="s">
        <v>1035</v>
      </c>
      <c r="C144" t="s">
        <v>1053</v>
      </c>
      <c r="D144" t="s">
        <v>1054</v>
      </c>
    </row>
    <row r="145" spans="1:4">
      <c r="A145" s="1071">
        <v>144</v>
      </c>
      <c r="B145" t="s">
        <v>1035</v>
      </c>
      <c r="C145" t="s">
        <v>1055</v>
      </c>
      <c r="D145" t="s">
        <v>1056</v>
      </c>
    </row>
    <row r="146" spans="1:4">
      <c r="A146" s="1071">
        <v>145</v>
      </c>
      <c r="B146" t="s">
        <v>1035</v>
      </c>
      <c r="C146" t="s">
        <v>1057</v>
      </c>
      <c r="D146" t="s">
        <v>1058</v>
      </c>
    </row>
    <row r="147" spans="1:4">
      <c r="A147" s="1071">
        <v>146</v>
      </c>
      <c r="B147" t="s">
        <v>1035</v>
      </c>
      <c r="C147" t="s">
        <v>1059</v>
      </c>
      <c r="D147" t="s">
        <v>1060</v>
      </c>
    </row>
    <row r="148" spans="1:4">
      <c r="A148" s="1071">
        <v>147</v>
      </c>
      <c r="B148" t="s">
        <v>1035</v>
      </c>
      <c r="C148" t="s">
        <v>1061</v>
      </c>
      <c r="D148" t="s">
        <v>1062</v>
      </c>
    </row>
    <row r="149" spans="1:4">
      <c r="A149" s="1071">
        <v>148</v>
      </c>
      <c r="B149" t="s">
        <v>1063</v>
      </c>
      <c r="C149" t="s">
        <v>1063</v>
      </c>
      <c r="D149" t="s">
        <v>1064</v>
      </c>
    </row>
    <row r="150" spans="1:4">
      <c r="A150" s="1071">
        <v>149</v>
      </c>
      <c r="B150" t="s">
        <v>1063</v>
      </c>
      <c r="C150" t="s">
        <v>1065</v>
      </c>
      <c r="D150" t="s">
        <v>1066</v>
      </c>
    </row>
    <row r="151" spans="1:4">
      <c r="A151" s="1071">
        <v>150</v>
      </c>
      <c r="B151" t="s">
        <v>1063</v>
      </c>
      <c r="C151" t="s">
        <v>1067</v>
      </c>
      <c r="D151" t="s">
        <v>1068</v>
      </c>
    </row>
    <row r="152" spans="1:4">
      <c r="A152" s="1071">
        <v>151</v>
      </c>
      <c r="B152" t="s">
        <v>1063</v>
      </c>
      <c r="C152" t="s">
        <v>1069</v>
      </c>
      <c r="D152" t="s">
        <v>1070</v>
      </c>
    </row>
    <row r="153" spans="1:4">
      <c r="A153" s="1071">
        <v>152</v>
      </c>
      <c r="B153" t="s">
        <v>1063</v>
      </c>
      <c r="C153" t="s">
        <v>1071</v>
      </c>
      <c r="D153" t="s">
        <v>1072</v>
      </c>
    </row>
    <row r="154" spans="1:4">
      <c r="A154" s="1071">
        <v>153</v>
      </c>
      <c r="B154" t="s">
        <v>1063</v>
      </c>
      <c r="C154" t="s">
        <v>1073</v>
      </c>
      <c r="D154" t="s">
        <v>1074</v>
      </c>
    </row>
    <row r="155" spans="1:4">
      <c r="A155" s="1071">
        <v>154</v>
      </c>
      <c r="B155" t="s">
        <v>1063</v>
      </c>
      <c r="C155" t="s">
        <v>1075</v>
      </c>
      <c r="D155" t="s">
        <v>1076</v>
      </c>
    </row>
    <row r="156" spans="1:4">
      <c r="A156" s="1071">
        <v>155</v>
      </c>
      <c r="B156" t="s">
        <v>1063</v>
      </c>
      <c r="C156" t="s">
        <v>1077</v>
      </c>
      <c r="D156" t="s">
        <v>1078</v>
      </c>
    </row>
    <row r="157" spans="1:4">
      <c r="A157" s="1071">
        <v>156</v>
      </c>
      <c r="B157" t="s">
        <v>1063</v>
      </c>
      <c r="C157" t="s">
        <v>1079</v>
      </c>
      <c r="D157" t="s">
        <v>1080</v>
      </c>
    </row>
    <row r="158" spans="1:4">
      <c r="A158" s="1071">
        <v>157</v>
      </c>
      <c r="B158" t="s">
        <v>1063</v>
      </c>
      <c r="C158" t="s">
        <v>1081</v>
      </c>
      <c r="D158" t="s">
        <v>1082</v>
      </c>
    </row>
    <row r="159" spans="1:4">
      <c r="A159" s="1071">
        <v>158</v>
      </c>
      <c r="B159" t="s">
        <v>1063</v>
      </c>
      <c r="C159" t="s">
        <v>1083</v>
      </c>
      <c r="D159" t="s">
        <v>1084</v>
      </c>
    </row>
    <row r="160" spans="1:4">
      <c r="A160" s="1071">
        <v>159</v>
      </c>
      <c r="B160" t="s">
        <v>1063</v>
      </c>
      <c r="C160" t="s">
        <v>1085</v>
      </c>
      <c r="D160" t="s">
        <v>1086</v>
      </c>
    </row>
    <row r="161" spans="1:4">
      <c r="A161" s="1071">
        <v>160</v>
      </c>
      <c r="B161" t="s">
        <v>1063</v>
      </c>
      <c r="C161" t="s">
        <v>1087</v>
      </c>
      <c r="D161" t="s">
        <v>1088</v>
      </c>
    </row>
    <row r="162" spans="1:4">
      <c r="A162" s="1071">
        <v>161</v>
      </c>
      <c r="B162" t="s">
        <v>1089</v>
      </c>
      <c r="C162" t="s">
        <v>1089</v>
      </c>
      <c r="D162" t="s">
        <v>1090</v>
      </c>
    </row>
    <row r="163" spans="1:4">
      <c r="A163" s="1071">
        <v>162</v>
      </c>
      <c r="B163" t="s">
        <v>1089</v>
      </c>
      <c r="C163" t="s">
        <v>1091</v>
      </c>
      <c r="D163" t="s">
        <v>1092</v>
      </c>
    </row>
    <row r="164" spans="1:4">
      <c r="A164" s="1071">
        <v>163</v>
      </c>
      <c r="B164" t="s">
        <v>1089</v>
      </c>
      <c r="C164" t="s">
        <v>1093</v>
      </c>
      <c r="D164" t="s">
        <v>1094</v>
      </c>
    </row>
    <row r="165" spans="1:4">
      <c r="A165" s="1071">
        <v>164</v>
      </c>
      <c r="B165" t="s">
        <v>1089</v>
      </c>
      <c r="C165" t="s">
        <v>1095</v>
      </c>
      <c r="D165" t="s">
        <v>1096</v>
      </c>
    </row>
    <row r="166" spans="1:4">
      <c r="A166" s="1071">
        <v>165</v>
      </c>
      <c r="B166" t="s">
        <v>1089</v>
      </c>
      <c r="C166" t="s">
        <v>1097</v>
      </c>
      <c r="D166" t="s">
        <v>1098</v>
      </c>
    </row>
    <row r="167" spans="1:4">
      <c r="A167" s="1071">
        <v>166</v>
      </c>
      <c r="B167" t="s">
        <v>1089</v>
      </c>
      <c r="C167" t="s">
        <v>1099</v>
      </c>
      <c r="D167" t="s">
        <v>1100</v>
      </c>
    </row>
    <row r="168" spans="1:4">
      <c r="A168" s="1071">
        <v>167</v>
      </c>
      <c r="B168" t="s">
        <v>1089</v>
      </c>
      <c r="C168" t="s">
        <v>1101</v>
      </c>
      <c r="D168" t="s">
        <v>1102</v>
      </c>
    </row>
    <row r="169" spans="1:4">
      <c r="A169" s="1071">
        <v>168</v>
      </c>
      <c r="B169" t="s">
        <v>1089</v>
      </c>
      <c r="C169" t="s">
        <v>1103</v>
      </c>
      <c r="D169" t="s">
        <v>1104</v>
      </c>
    </row>
    <row r="170" spans="1:4">
      <c r="A170" s="1071">
        <v>169</v>
      </c>
      <c r="B170" t="s">
        <v>1089</v>
      </c>
      <c r="C170" t="s">
        <v>1105</v>
      </c>
      <c r="D170" t="s">
        <v>1106</v>
      </c>
    </row>
    <row r="171" spans="1:4">
      <c r="A171" s="1071">
        <v>170</v>
      </c>
      <c r="B171" t="s">
        <v>1089</v>
      </c>
      <c r="C171" t="s">
        <v>1107</v>
      </c>
      <c r="D171" t="s">
        <v>1108</v>
      </c>
    </row>
    <row r="172" spans="1:4">
      <c r="A172" s="1071">
        <v>171</v>
      </c>
      <c r="B172" t="s">
        <v>1089</v>
      </c>
      <c r="C172" t="s">
        <v>1109</v>
      </c>
      <c r="D172" t="s">
        <v>1110</v>
      </c>
    </row>
    <row r="173" spans="1:4">
      <c r="A173" s="1071">
        <v>172</v>
      </c>
      <c r="B173" t="s">
        <v>1089</v>
      </c>
      <c r="C173" t="s">
        <v>1111</v>
      </c>
      <c r="D173" t="s">
        <v>1112</v>
      </c>
    </row>
    <row r="174" spans="1:4">
      <c r="A174" s="1071">
        <v>173</v>
      </c>
      <c r="B174" t="s">
        <v>1089</v>
      </c>
      <c r="C174" t="s">
        <v>1113</v>
      </c>
      <c r="D174" t="s">
        <v>1114</v>
      </c>
    </row>
    <row r="175" spans="1:4">
      <c r="A175" s="1071">
        <v>174</v>
      </c>
      <c r="B175" t="s">
        <v>1089</v>
      </c>
      <c r="C175" t="s">
        <v>1115</v>
      </c>
      <c r="D175" t="s">
        <v>1116</v>
      </c>
    </row>
    <row r="176" spans="1:4">
      <c r="A176" s="1071">
        <v>175</v>
      </c>
      <c r="B176" t="s">
        <v>1117</v>
      </c>
      <c r="C176" t="s">
        <v>1117</v>
      </c>
      <c r="D176" t="s">
        <v>1118</v>
      </c>
    </row>
    <row r="177" spans="1:4">
      <c r="A177" s="1071">
        <v>176</v>
      </c>
      <c r="B177" t="s">
        <v>1117</v>
      </c>
      <c r="C177" t="s">
        <v>1119</v>
      </c>
      <c r="D177" t="s">
        <v>1120</v>
      </c>
    </row>
    <row r="178" spans="1:4">
      <c r="A178" s="1071">
        <v>177</v>
      </c>
      <c r="B178" t="s">
        <v>1117</v>
      </c>
      <c r="C178" t="s">
        <v>1121</v>
      </c>
      <c r="D178" t="s">
        <v>1122</v>
      </c>
    </row>
    <row r="179" spans="1:4">
      <c r="A179" s="1071">
        <v>178</v>
      </c>
      <c r="B179" t="s">
        <v>1117</v>
      </c>
      <c r="C179" t="s">
        <v>1001</v>
      </c>
      <c r="D179" t="s">
        <v>1123</v>
      </c>
    </row>
    <row r="180" spans="1:4">
      <c r="A180" s="1071">
        <v>179</v>
      </c>
      <c r="B180" t="s">
        <v>1117</v>
      </c>
      <c r="C180" t="s">
        <v>1124</v>
      </c>
      <c r="D180" t="s">
        <v>1125</v>
      </c>
    </row>
    <row r="181" spans="1:4">
      <c r="A181" s="1071">
        <v>180</v>
      </c>
      <c r="B181" t="s">
        <v>1117</v>
      </c>
      <c r="C181" t="s">
        <v>1126</v>
      </c>
      <c r="D181" t="s">
        <v>1127</v>
      </c>
    </row>
    <row r="182" spans="1:4">
      <c r="A182" s="1071">
        <v>181</v>
      </c>
      <c r="B182" t="s">
        <v>1117</v>
      </c>
      <c r="C182" t="s">
        <v>1128</v>
      </c>
      <c r="D182" t="s">
        <v>1129</v>
      </c>
    </row>
    <row r="183" spans="1:4">
      <c r="A183" s="1071">
        <v>182</v>
      </c>
      <c r="B183" t="s">
        <v>1117</v>
      </c>
      <c r="C183" t="s">
        <v>1130</v>
      </c>
      <c r="D183" t="s">
        <v>1131</v>
      </c>
    </row>
    <row r="184" spans="1:4">
      <c r="A184" s="1071">
        <v>183</v>
      </c>
      <c r="B184" t="s">
        <v>1117</v>
      </c>
      <c r="C184" t="s">
        <v>1132</v>
      </c>
      <c r="D184" t="s">
        <v>1133</v>
      </c>
    </row>
    <row r="185" spans="1:4">
      <c r="A185" s="1071">
        <v>184</v>
      </c>
      <c r="B185" t="s">
        <v>1117</v>
      </c>
      <c r="C185" t="s">
        <v>1134</v>
      </c>
      <c r="D185" t="s">
        <v>1135</v>
      </c>
    </row>
    <row r="186" spans="1:4">
      <c r="A186" s="1071">
        <v>185</v>
      </c>
      <c r="B186" t="s">
        <v>1136</v>
      </c>
      <c r="C186" t="s">
        <v>1136</v>
      </c>
      <c r="D186" t="s">
        <v>1137</v>
      </c>
    </row>
    <row r="187" spans="1:4">
      <c r="A187" s="1071">
        <v>186</v>
      </c>
      <c r="B187" t="s">
        <v>1136</v>
      </c>
      <c r="C187" t="s">
        <v>1138</v>
      </c>
      <c r="D187" t="s">
        <v>1139</v>
      </c>
    </row>
    <row r="188" spans="1:4">
      <c r="A188" s="1071">
        <v>187</v>
      </c>
      <c r="B188" t="s">
        <v>1136</v>
      </c>
      <c r="C188" t="s">
        <v>1140</v>
      </c>
      <c r="D188" t="s">
        <v>1141</v>
      </c>
    </row>
    <row r="189" spans="1:4">
      <c r="A189" s="1071">
        <v>188</v>
      </c>
      <c r="B189" t="s">
        <v>1136</v>
      </c>
      <c r="C189" t="s">
        <v>1142</v>
      </c>
      <c r="D189" t="s">
        <v>1143</v>
      </c>
    </row>
    <row r="190" spans="1:4">
      <c r="A190" s="1071">
        <v>189</v>
      </c>
      <c r="B190" t="s">
        <v>1136</v>
      </c>
      <c r="C190" t="s">
        <v>1144</v>
      </c>
      <c r="D190" t="s">
        <v>1145</v>
      </c>
    </row>
    <row r="191" spans="1:4">
      <c r="A191" s="1071">
        <v>190</v>
      </c>
      <c r="B191" t="s">
        <v>1136</v>
      </c>
      <c r="C191" t="s">
        <v>1146</v>
      </c>
      <c r="D191" t="s">
        <v>1147</v>
      </c>
    </row>
    <row r="192" spans="1:4">
      <c r="A192" s="1071">
        <v>191</v>
      </c>
      <c r="B192" t="s">
        <v>1136</v>
      </c>
      <c r="C192" t="s">
        <v>1148</v>
      </c>
      <c r="D192" t="s">
        <v>1149</v>
      </c>
    </row>
    <row r="193" spans="1:4">
      <c r="A193" s="1071">
        <v>192</v>
      </c>
      <c r="B193" t="s">
        <v>1136</v>
      </c>
      <c r="C193" t="s">
        <v>1150</v>
      </c>
      <c r="D193" t="s">
        <v>1151</v>
      </c>
    </row>
    <row r="194" spans="1:4">
      <c r="A194" s="1071">
        <v>193</v>
      </c>
      <c r="B194" t="s">
        <v>1136</v>
      </c>
      <c r="C194" t="s">
        <v>1152</v>
      </c>
      <c r="D194" t="s">
        <v>1153</v>
      </c>
    </row>
    <row r="195" spans="1:4">
      <c r="A195" s="1071">
        <v>194</v>
      </c>
      <c r="B195" t="s">
        <v>1154</v>
      </c>
      <c r="C195" t="s">
        <v>1154</v>
      </c>
      <c r="D195" t="s">
        <v>1155</v>
      </c>
    </row>
    <row r="196" spans="1:4">
      <c r="A196" s="1071">
        <v>195</v>
      </c>
      <c r="B196" t="s">
        <v>1154</v>
      </c>
      <c r="C196" t="s">
        <v>1156</v>
      </c>
      <c r="D196" t="s">
        <v>1157</v>
      </c>
    </row>
    <row r="197" spans="1:4">
      <c r="A197" s="1071">
        <v>196</v>
      </c>
      <c r="B197" t="s">
        <v>1154</v>
      </c>
      <c r="C197" t="s">
        <v>1158</v>
      </c>
      <c r="D197" t="s">
        <v>1159</v>
      </c>
    </row>
    <row r="198" spans="1:4">
      <c r="A198" s="1071">
        <v>197</v>
      </c>
      <c r="B198" t="s">
        <v>1154</v>
      </c>
      <c r="C198" t="s">
        <v>1160</v>
      </c>
      <c r="D198" t="s">
        <v>1161</v>
      </c>
    </row>
    <row r="199" spans="1:4">
      <c r="A199" s="1071">
        <v>198</v>
      </c>
      <c r="B199" t="s">
        <v>1154</v>
      </c>
      <c r="C199" t="s">
        <v>1162</v>
      </c>
      <c r="D199" t="s">
        <v>1163</v>
      </c>
    </row>
    <row r="200" spans="1:4">
      <c r="A200" s="1071">
        <v>199</v>
      </c>
      <c r="B200" t="s">
        <v>1154</v>
      </c>
      <c r="C200" t="s">
        <v>1164</v>
      </c>
      <c r="D200" t="s">
        <v>1165</v>
      </c>
    </row>
    <row r="201" spans="1:4">
      <c r="A201" s="1071">
        <v>200</v>
      </c>
      <c r="B201" t="s">
        <v>1154</v>
      </c>
      <c r="C201" t="s">
        <v>1166</v>
      </c>
      <c r="D201" t="s">
        <v>1167</v>
      </c>
    </row>
    <row r="202" spans="1:4">
      <c r="A202" s="1071">
        <v>201</v>
      </c>
      <c r="B202" t="s">
        <v>1154</v>
      </c>
      <c r="C202" t="s">
        <v>1168</v>
      </c>
      <c r="D202" t="s">
        <v>1169</v>
      </c>
    </row>
    <row r="203" spans="1:4">
      <c r="A203" s="1071">
        <v>202</v>
      </c>
      <c r="B203" t="s">
        <v>1154</v>
      </c>
      <c r="C203" t="s">
        <v>1170</v>
      </c>
      <c r="D203" t="s">
        <v>1171</v>
      </c>
    </row>
    <row r="204" spans="1:4">
      <c r="A204" s="1071">
        <v>203</v>
      </c>
      <c r="B204" t="s">
        <v>1154</v>
      </c>
      <c r="C204" t="s">
        <v>1172</v>
      </c>
      <c r="D204" t="s">
        <v>1173</v>
      </c>
    </row>
    <row r="205" spans="1:4">
      <c r="A205" s="1071">
        <v>204</v>
      </c>
      <c r="B205" t="s">
        <v>1154</v>
      </c>
      <c r="C205" t="s">
        <v>1174</v>
      </c>
      <c r="D205" t="s">
        <v>1175</v>
      </c>
    </row>
    <row r="206" spans="1:4">
      <c r="A206" s="1071">
        <v>205</v>
      </c>
      <c r="B206" t="s">
        <v>1154</v>
      </c>
      <c r="C206" t="s">
        <v>1176</v>
      </c>
      <c r="D206" t="s">
        <v>1177</v>
      </c>
    </row>
    <row r="207" spans="1:4">
      <c r="A207" s="1071">
        <v>206</v>
      </c>
      <c r="B207" t="s">
        <v>1154</v>
      </c>
      <c r="C207" t="s">
        <v>1178</v>
      </c>
      <c r="D207" t="s">
        <v>1179</v>
      </c>
    </row>
    <row r="208" spans="1:4">
      <c r="A208" s="1071">
        <v>207</v>
      </c>
      <c r="B208" t="s">
        <v>1154</v>
      </c>
      <c r="C208" t="s">
        <v>1180</v>
      </c>
      <c r="D208" t="s">
        <v>1181</v>
      </c>
    </row>
    <row r="209" spans="1:4">
      <c r="A209" s="1071">
        <v>208</v>
      </c>
      <c r="B209" t="s">
        <v>1154</v>
      </c>
      <c r="C209" t="s">
        <v>1182</v>
      </c>
      <c r="D209" t="s">
        <v>1183</v>
      </c>
    </row>
    <row r="210" spans="1:4">
      <c r="A210" s="1071">
        <v>209</v>
      </c>
      <c r="B210" t="s">
        <v>1154</v>
      </c>
      <c r="C210" t="s">
        <v>1184</v>
      </c>
      <c r="D210" t="s">
        <v>1185</v>
      </c>
    </row>
    <row r="211" spans="1:4">
      <c r="A211" s="1071">
        <v>210</v>
      </c>
      <c r="B211" t="s">
        <v>1186</v>
      </c>
      <c r="C211" t="s">
        <v>1186</v>
      </c>
      <c r="D211" t="s">
        <v>1187</v>
      </c>
    </row>
    <row r="212" spans="1:4">
      <c r="A212" s="1071">
        <v>211</v>
      </c>
      <c r="B212" t="s">
        <v>1186</v>
      </c>
      <c r="C212" t="s">
        <v>1188</v>
      </c>
      <c r="D212" t="s">
        <v>1189</v>
      </c>
    </row>
    <row r="213" spans="1:4">
      <c r="A213" s="1071">
        <v>212</v>
      </c>
      <c r="B213" t="s">
        <v>1186</v>
      </c>
      <c r="C213" t="s">
        <v>1190</v>
      </c>
      <c r="D213" t="s">
        <v>1191</v>
      </c>
    </row>
    <row r="214" spans="1:4">
      <c r="A214" s="1071">
        <v>213</v>
      </c>
      <c r="B214" t="s">
        <v>1186</v>
      </c>
      <c r="C214" t="s">
        <v>1192</v>
      </c>
      <c r="D214" t="s">
        <v>1193</v>
      </c>
    </row>
    <row r="215" spans="1:4">
      <c r="A215" s="1071">
        <v>214</v>
      </c>
      <c r="B215" t="s">
        <v>1186</v>
      </c>
      <c r="C215" t="s">
        <v>1194</v>
      </c>
      <c r="D215" t="s">
        <v>1195</v>
      </c>
    </row>
    <row r="216" spans="1:4">
      <c r="A216" s="1071">
        <v>215</v>
      </c>
      <c r="B216" t="s">
        <v>1186</v>
      </c>
      <c r="C216" t="s">
        <v>1196</v>
      </c>
      <c r="D216" t="s">
        <v>1197</v>
      </c>
    </row>
    <row r="217" spans="1:4">
      <c r="A217" s="1071">
        <v>216</v>
      </c>
      <c r="B217" t="s">
        <v>1186</v>
      </c>
      <c r="C217" t="s">
        <v>1198</v>
      </c>
      <c r="D217" t="s">
        <v>1199</v>
      </c>
    </row>
    <row r="218" spans="1:4">
      <c r="A218" s="1071">
        <v>217</v>
      </c>
      <c r="B218" t="s">
        <v>1186</v>
      </c>
      <c r="C218" t="s">
        <v>1200</v>
      </c>
      <c r="D218" t="s">
        <v>1201</v>
      </c>
    </row>
    <row r="219" spans="1:4">
      <c r="A219" s="1071">
        <v>218</v>
      </c>
      <c r="B219" t="s">
        <v>1202</v>
      </c>
      <c r="C219" t="s">
        <v>1202</v>
      </c>
      <c r="D219" t="s">
        <v>1203</v>
      </c>
    </row>
    <row r="220" spans="1:4">
      <c r="A220" s="1071">
        <v>219</v>
      </c>
      <c r="B220" t="s">
        <v>1202</v>
      </c>
      <c r="C220" t="s">
        <v>1204</v>
      </c>
      <c r="D220" t="s">
        <v>1205</v>
      </c>
    </row>
    <row r="221" spans="1:4">
      <c r="A221" s="1071">
        <v>220</v>
      </c>
      <c r="B221" t="s">
        <v>1202</v>
      </c>
      <c r="C221" t="s">
        <v>1206</v>
      </c>
      <c r="D221" t="s">
        <v>1207</v>
      </c>
    </row>
    <row r="222" spans="1:4">
      <c r="A222" s="1071">
        <v>221</v>
      </c>
      <c r="B222" t="s">
        <v>1202</v>
      </c>
      <c r="C222" t="s">
        <v>1208</v>
      </c>
      <c r="D222" t="s">
        <v>1209</v>
      </c>
    </row>
    <row r="223" spans="1:4">
      <c r="A223" s="1071">
        <v>222</v>
      </c>
      <c r="B223" t="s">
        <v>1202</v>
      </c>
      <c r="C223" t="s">
        <v>1210</v>
      </c>
      <c r="D223" t="s">
        <v>1211</v>
      </c>
    </row>
    <row r="224" spans="1:4">
      <c r="A224" s="1071">
        <v>223</v>
      </c>
      <c r="B224" t="s">
        <v>1202</v>
      </c>
      <c r="C224" t="s">
        <v>1212</v>
      </c>
      <c r="D224" t="s">
        <v>1213</v>
      </c>
    </row>
    <row r="225" spans="1:4">
      <c r="A225" s="1071">
        <v>224</v>
      </c>
      <c r="B225" t="s">
        <v>1202</v>
      </c>
      <c r="C225" t="s">
        <v>1214</v>
      </c>
      <c r="D225" t="s">
        <v>1215</v>
      </c>
    </row>
    <row r="226" spans="1:4">
      <c r="A226" s="1071">
        <v>225</v>
      </c>
      <c r="B226" t="s">
        <v>1202</v>
      </c>
      <c r="C226" t="s">
        <v>1216</v>
      </c>
      <c r="D226" t="s">
        <v>1217</v>
      </c>
    </row>
    <row r="227" spans="1:4">
      <c r="A227" s="1071">
        <v>226</v>
      </c>
      <c r="B227" t="s">
        <v>1202</v>
      </c>
      <c r="C227" t="s">
        <v>1218</v>
      </c>
      <c r="D227" t="s">
        <v>1219</v>
      </c>
    </row>
    <row r="228" spans="1:4">
      <c r="A228" s="1071">
        <v>227</v>
      </c>
      <c r="B228" t="s">
        <v>1202</v>
      </c>
      <c r="C228" t="s">
        <v>1220</v>
      </c>
      <c r="D228" t="s">
        <v>1221</v>
      </c>
    </row>
    <row r="229" spans="1:4">
      <c r="A229" s="1071">
        <v>228</v>
      </c>
      <c r="B229" t="s">
        <v>1202</v>
      </c>
      <c r="C229" t="s">
        <v>1222</v>
      </c>
      <c r="D229" t="s">
        <v>1223</v>
      </c>
    </row>
    <row r="230" spans="1:4">
      <c r="A230" s="1071">
        <v>229</v>
      </c>
      <c r="B230" t="s">
        <v>1202</v>
      </c>
      <c r="C230" t="s">
        <v>1224</v>
      </c>
      <c r="D230" t="s">
        <v>1225</v>
      </c>
    </row>
    <row r="231" spans="1:4">
      <c r="A231" s="1071">
        <v>230</v>
      </c>
      <c r="B231" t="s">
        <v>1202</v>
      </c>
      <c r="C231" t="s">
        <v>1226</v>
      </c>
      <c r="D231" t="s">
        <v>1227</v>
      </c>
    </row>
    <row r="232" spans="1:4">
      <c r="A232" s="1071">
        <v>231</v>
      </c>
      <c r="B232" t="s">
        <v>1202</v>
      </c>
      <c r="C232" t="s">
        <v>1228</v>
      </c>
      <c r="D232" t="s">
        <v>1229</v>
      </c>
    </row>
    <row r="233" spans="1:4">
      <c r="A233" s="1071">
        <v>232</v>
      </c>
      <c r="B233" t="s">
        <v>1202</v>
      </c>
      <c r="C233" t="s">
        <v>1230</v>
      </c>
      <c r="D233" t="s">
        <v>1231</v>
      </c>
    </row>
    <row r="234" spans="1:4">
      <c r="A234" s="1071">
        <v>233</v>
      </c>
      <c r="B234" t="s">
        <v>1202</v>
      </c>
      <c r="C234" t="s">
        <v>1232</v>
      </c>
      <c r="D234" t="s">
        <v>1233</v>
      </c>
    </row>
    <row r="235" spans="1:4">
      <c r="A235" s="1071">
        <v>234</v>
      </c>
      <c r="B235" t="s">
        <v>1202</v>
      </c>
      <c r="C235" t="s">
        <v>1234</v>
      </c>
      <c r="D235" t="s">
        <v>1235</v>
      </c>
    </row>
    <row r="236" spans="1:4">
      <c r="A236" s="1071">
        <v>235</v>
      </c>
      <c r="B236" t="s">
        <v>1202</v>
      </c>
      <c r="C236" t="s">
        <v>993</v>
      </c>
      <c r="D236" t="s">
        <v>1236</v>
      </c>
    </row>
    <row r="237" spans="1:4">
      <c r="A237" s="1071">
        <v>236</v>
      </c>
      <c r="B237" t="s">
        <v>1237</v>
      </c>
      <c r="C237" t="s">
        <v>1237</v>
      </c>
      <c r="D237" t="s">
        <v>1238</v>
      </c>
    </row>
    <row r="238" spans="1:4">
      <c r="A238" s="1071">
        <v>237</v>
      </c>
      <c r="B238" t="s">
        <v>1237</v>
      </c>
      <c r="C238" t="s">
        <v>823</v>
      </c>
      <c r="D238" t="s">
        <v>1239</v>
      </c>
    </row>
    <row r="239" spans="1:4">
      <c r="A239" s="1071">
        <v>238</v>
      </c>
      <c r="B239" t="s">
        <v>1237</v>
      </c>
      <c r="C239" t="s">
        <v>1240</v>
      </c>
      <c r="D239" t="s">
        <v>1241</v>
      </c>
    </row>
    <row r="240" spans="1:4">
      <c r="A240" s="1071">
        <v>239</v>
      </c>
      <c r="B240" t="s">
        <v>1237</v>
      </c>
      <c r="C240" t="s">
        <v>1242</v>
      </c>
      <c r="D240" t="s">
        <v>1243</v>
      </c>
    </row>
    <row r="241" spans="1:4">
      <c r="A241" s="1071">
        <v>240</v>
      </c>
      <c r="B241" t="s">
        <v>1237</v>
      </c>
      <c r="C241" t="s">
        <v>789</v>
      </c>
      <c r="D241" t="s">
        <v>1244</v>
      </c>
    </row>
    <row r="242" spans="1:4">
      <c r="A242" s="1071">
        <v>241</v>
      </c>
      <c r="B242" t="s">
        <v>1237</v>
      </c>
      <c r="C242" t="s">
        <v>1245</v>
      </c>
      <c r="D242" t="s">
        <v>1246</v>
      </c>
    </row>
    <row r="243" spans="1:4">
      <c r="A243" s="1071">
        <v>242</v>
      </c>
      <c r="B243" t="s">
        <v>1237</v>
      </c>
      <c r="C243" t="s">
        <v>1247</v>
      </c>
      <c r="D243" t="s">
        <v>1248</v>
      </c>
    </row>
    <row r="244" spans="1:4">
      <c r="A244" s="1071">
        <v>243</v>
      </c>
      <c r="B244" t="s">
        <v>1237</v>
      </c>
      <c r="C244" t="s">
        <v>1249</v>
      </c>
      <c r="D244" t="s">
        <v>1250</v>
      </c>
    </row>
    <row r="245" spans="1:4">
      <c r="A245" s="1071">
        <v>244</v>
      </c>
      <c r="B245" t="s">
        <v>1237</v>
      </c>
      <c r="C245" t="s">
        <v>1251</v>
      </c>
      <c r="D245" t="s">
        <v>1252</v>
      </c>
    </row>
    <row r="246" spans="1:4">
      <c r="A246" s="1071">
        <v>245</v>
      </c>
      <c r="B246" t="s">
        <v>1237</v>
      </c>
      <c r="C246" t="s">
        <v>1253</v>
      </c>
      <c r="D246" t="s">
        <v>1254</v>
      </c>
    </row>
    <row r="247" spans="1:4">
      <c r="A247" s="1071">
        <v>246</v>
      </c>
      <c r="B247" t="s">
        <v>1237</v>
      </c>
      <c r="C247" t="s">
        <v>1255</v>
      </c>
      <c r="D247" t="s">
        <v>1256</v>
      </c>
    </row>
    <row r="248" spans="1:4">
      <c r="A248" s="1071">
        <v>247</v>
      </c>
      <c r="B248" t="s">
        <v>1237</v>
      </c>
      <c r="C248" t="s">
        <v>1257</v>
      </c>
      <c r="D248" t="s">
        <v>1258</v>
      </c>
    </row>
    <row r="249" spans="1:4">
      <c r="A249" s="1071">
        <v>248</v>
      </c>
      <c r="B249" t="s">
        <v>1237</v>
      </c>
      <c r="C249" t="s">
        <v>1259</v>
      </c>
      <c r="D249" t="s">
        <v>1260</v>
      </c>
    </row>
    <row r="250" spans="1:4">
      <c r="A250" s="1071">
        <v>249</v>
      </c>
      <c r="B250" t="s">
        <v>1237</v>
      </c>
      <c r="C250" t="s">
        <v>1261</v>
      </c>
      <c r="D250" t="s">
        <v>1262</v>
      </c>
    </row>
    <row r="251" spans="1:4">
      <c r="A251" s="1071">
        <v>250</v>
      </c>
      <c r="B251" t="s">
        <v>1237</v>
      </c>
      <c r="C251" t="s">
        <v>1263</v>
      </c>
      <c r="D251" t="s">
        <v>1264</v>
      </c>
    </row>
    <row r="252" spans="1:4">
      <c r="A252" s="1071">
        <v>251</v>
      </c>
      <c r="B252" t="s">
        <v>1237</v>
      </c>
      <c r="C252" t="s">
        <v>1265</v>
      </c>
      <c r="D252" t="s">
        <v>1266</v>
      </c>
    </row>
    <row r="253" spans="1:4">
      <c r="A253" s="1071">
        <v>252</v>
      </c>
      <c r="B253" t="s">
        <v>1237</v>
      </c>
      <c r="C253" t="s">
        <v>1267</v>
      </c>
      <c r="D253" t="s">
        <v>1268</v>
      </c>
    </row>
    <row r="254" spans="1:4">
      <c r="A254" s="1071">
        <v>253</v>
      </c>
      <c r="B254" t="s">
        <v>1237</v>
      </c>
      <c r="C254" t="s">
        <v>1269</v>
      </c>
      <c r="D254" t="s">
        <v>1270</v>
      </c>
    </row>
    <row r="255" spans="1:4">
      <c r="A255" s="1071">
        <v>254</v>
      </c>
      <c r="B255" t="s">
        <v>1237</v>
      </c>
      <c r="C255" t="s">
        <v>1271</v>
      </c>
      <c r="D255" t="s">
        <v>1272</v>
      </c>
    </row>
    <row r="256" spans="1:4">
      <c r="A256" s="1071">
        <v>255</v>
      </c>
      <c r="B256" t="s">
        <v>1237</v>
      </c>
      <c r="C256" t="s">
        <v>1273</v>
      </c>
      <c r="D256" t="s">
        <v>1274</v>
      </c>
    </row>
    <row r="257" spans="1:4">
      <c r="A257" s="1071">
        <v>256</v>
      </c>
      <c r="B257" t="s">
        <v>1237</v>
      </c>
      <c r="C257" t="s">
        <v>1275</v>
      </c>
      <c r="D257" t="s">
        <v>1276</v>
      </c>
    </row>
    <row r="258" spans="1:4">
      <c r="A258" s="1071">
        <v>257</v>
      </c>
      <c r="B258" t="s">
        <v>1237</v>
      </c>
      <c r="C258" t="s">
        <v>1277</v>
      </c>
      <c r="D258" t="s">
        <v>1278</v>
      </c>
    </row>
    <row r="259" spans="1:4">
      <c r="A259" s="1071">
        <v>258</v>
      </c>
      <c r="B259" t="s">
        <v>1237</v>
      </c>
      <c r="C259" t="s">
        <v>1279</v>
      </c>
      <c r="D259" t="s">
        <v>1280</v>
      </c>
    </row>
    <row r="260" spans="1:4">
      <c r="A260" s="1071">
        <v>259</v>
      </c>
      <c r="B260" t="s">
        <v>1237</v>
      </c>
      <c r="C260" t="s">
        <v>1281</v>
      </c>
      <c r="D260" t="s">
        <v>1282</v>
      </c>
    </row>
    <row r="261" spans="1:4">
      <c r="A261" s="1071">
        <v>260</v>
      </c>
      <c r="B261" t="s">
        <v>1237</v>
      </c>
      <c r="C261" t="s">
        <v>1283</v>
      </c>
      <c r="D261" t="s">
        <v>1284</v>
      </c>
    </row>
    <row r="262" spans="1:4">
      <c r="A262" s="1071">
        <v>261</v>
      </c>
      <c r="B262" t="s">
        <v>1285</v>
      </c>
      <c r="C262" t="s">
        <v>1285</v>
      </c>
      <c r="D262" t="s">
        <v>1286</v>
      </c>
    </row>
    <row r="263" spans="1:4">
      <c r="A263" s="1071">
        <v>262</v>
      </c>
      <c r="B263" t="s">
        <v>1285</v>
      </c>
      <c r="C263" t="s">
        <v>1287</v>
      </c>
      <c r="D263" t="s">
        <v>1288</v>
      </c>
    </row>
    <row r="264" spans="1:4">
      <c r="A264" s="1071">
        <v>263</v>
      </c>
      <c r="B264" t="s">
        <v>1285</v>
      </c>
      <c r="C264" t="s">
        <v>1289</v>
      </c>
      <c r="D264" t="s">
        <v>1290</v>
      </c>
    </row>
    <row r="265" spans="1:4">
      <c r="A265" s="1071">
        <v>264</v>
      </c>
      <c r="B265" t="s">
        <v>1285</v>
      </c>
      <c r="C265" t="s">
        <v>1291</v>
      </c>
      <c r="D265" t="s">
        <v>1292</v>
      </c>
    </row>
    <row r="266" spans="1:4">
      <c r="A266" s="1071">
        <v>265</v>
      </c>
      <c r="B266" t="s">
        <v>1285</v>
      </c>
      <c r="C266" t="s">
        <v>1293</v>
      </c>
      <c r="D266" t="s">
        <v>1294</v>
      </c>
    </row>
    <row r="267" spans="1:4">
      <c r="A267" s="1071">
        <v>266</v>
      </c>
      <c r="B267" t="s">
        <v>1285</v>
      </c>
      <c r="C267" t="s">
        <v>1295</v>
      </c>
      <c r="D267" t="s">
        <v>1296</v>
      </c>
    </row>
    <row r="268" spans="1:4">
      <c r="A268" s="1071">
        <v>267</v>
      </c>
      <c r="B268" t="s">
        <v>1285</v>
      </c>
      <c r="C268" t="s">
        <v>1297</v>
      </c>
      <c r="D268" t="s">
        <v>1298</v>
      </c>
    </row>
    <row r="269" spans="1:4">
      <c r="A269" s="1071">
        <v>268</v>
      </c>
      <c r="B269" t="s">
        <v>1285</v>
      </c>
      <c r="C269" t="s">
        <v>1299</v>
      </c>
      <c r="D269" t="s">
        <v>1300</v>
      </c>
    </row>
    <row r="270" spans="1:4">
      <c r="A270" s="1071">
        <v>269</v>
      </c>
      <c r="B270" t="s">
        <v>1285</v>
      </c>
      <c r="C270" t="s">
        <v>1301</v>
      </c>
      <c r="D270" t="s">
        <v>1302</v>
      </c>
    </row>
    <row r="271" spans="1:4">
      <c r="A271" s="1071">
        <v>270</v>
      </c>
      <c r="B271" t="s">
        <v>1285</v>
      </c>
      <c r="C271" t="s">
        <v>1303</v>
      </c>
      <c r="D271" t="s">
        <v>1304</v>
      </c>
    </row>
    <row r="272" spans="1:4">
      <c r="A272" s="1071">
        <v>271</v>
      </c>
      <c r="B272" t="s">
        <v>1285</v>
      </c>
      <c r="C272" t="s">
        <v>1305</v>
      </c>
      <c r="D272" t="s">
        <v>1306</v>
      </c>
    </row>
    <row r="273" spans="1:4">
      <c r="A273" s="1071">
        <v>272</v>
      </c>
      <c r="B273" t="s">
        <v>1285</v>
      </c>
      <c r="C273" t="s">
        <v>1307</v>
      </c>
      <c r="D273" t="s">
        <v>1308</v>
      </c>
    </row>
    <row r="274" spans="1:4">
      <c r="A274" s="1071">
        <v>273</v>
      </c>
      <c r="B274" t="s">
        <v>1285</v>
      </c>
      <c r="C274" t="s">
        <v>1309</v>
      </c>
      <c r="D274" t="s">
        <v>1310</v>
      </c>
    </row>
    <row r="275" spans="1:4">
      <c r="A275" s="1071">
        <v>274</v>
      </c>
      <c r="B275" t="s">
        <v>1285</v>
      </c>
      <c r="C275" t="s">
        <v>1311</v>
      </c>
      <c r="D275" t="s">
        <v>1312</v>
      </c>
    </row>
    <row r="276" spans="1:4">
      <c r="A276" s="1071">
        <v>275</v>
      </c>
      <c r="B276" t="s">
        <v>1285</v>
      </c>
      <c r="C276" t="s">
        <v>1313</v>
      </c>
      <c r="D276" t="s">
        <v>1314</v>
      </c>
    </row>
    <row r="277" spans="1:4">
      <c r="A277" s="1071">
        <v>276</v>
      </c>
      <c r="B277" t="s">
        <v>1285</v>
      </c>
      <c r="C277" t="s">
        <v>1315</v>
      </c>
      <c r="D277" t="s">
        <v>1316</v>
      </c>
    </row>
    <row r="278" spans="1:4">
      <c r="A278" s="1071">
        <v>277</v>
      </c>
      <c r="B278" t="s">
        <v>1317</v>
      </c>
      <c r="C278" t="s">
        <v>1317</v>
      </c>
      <c r="D278" t="s">
        <v>1318</v>
      </c>
    </row>
    <row r="279" spans="1:4">
      <c r="A279" s="1071">
        <v>278</v>
      </c>
      <c r="B279" t="s">
        <v>1317</v>
      </c>
      <c r="C279" t="s">
        <v>1319</v>
      </c>
      <c r="D279" t="s">
        <v>1320</v>
      </c>
    </row>
    <row r="280" spans="1:4">
      <c r="A280" s="1071">
        <v>279</v>
      </c>
      <c r="B280" t="s">
        <v>1317</v>
      </c>
      <c r="C280" t="s">
        <v>1321</v>
      </c>
      <c r="D280" t="s">
        <v>1322</v>
      </c>
    </row>
    <row r="281" spans="1:4">
      <c r="A281" s="1071">
        <v>280</v>
      </c>
      <c r="B281" t="s">
        <v>1317</v>
      </c>
      <c r="C281" t="s">
        <v>1226</v>
      </c>
      <c r="D281" t="s">
        <v>1323</v>
      </c>
    </row>
    <row r="282" spans="1:4">
      <c r="A282" s="1071">
        <v>281</v>
      </c>
      <c r="B282" t="s">
        <v>1317</v>
      </c>
      <c r="C282" t="s">
        <v>1324</v>
      </c>
      <c r="D282" t="s">
        <v>1325</v>
      </c>
    </row>
    <row r="283" spans="1:4">
      <c r="A283" s="1071">
        <v>282</v>
      </c>
      <c r="B283" t="s">
        <v>1317</v>
      </c>
      <c r="C283" t="s">
        <v>1326</v>
      </c>
      <c r="D283" t="s">
        <v>1327</v>
      </c>
    </row>
    <row r="284" spans="1:4">
      <c r="A284" s="1071">
        <v>283</v>
      </c>
      <c r="B284" t="s">
        <v>1317</v>
      </c>
      <c r="C284" t="s">
        <v>1328</v>
      </c>
      <c r="D284" t="s">
        <v>1329</v>
      </c>
    </row>
    <row r="285" spans="1:4">
      <c r="A285" s="1071">
        <v>284</v>
      </c>
      <c r="B285" t="s">
        <v>1317</v>
      </c>
      <c r="C285" t="s">
        <v>1330</v>
      </c>
      <c r="D285" t="s">
        <v>1331</v>
      </c>
    </row>
    <row r="286" spans="1:4">
      <c r="A286" s="1071">
        <v>285</v>
      </c>
      <c r="B286" t="s">
        <v>1317</v>
      </c>
      <c r="C286" t="s">
        <v>1332</v>
      </c>
      <c r="D286" t="s">
        <v>1333</v>
      </c>
    </row>
    <row r="287" spans="1:4">
      <c r="A287" s="1071">
        <v>286</v>
      </c>
      <c r="B287" t="s">
        <v>1317</v>
      </c>
      <c r="C287" t="s">
        <v>1334</v>
      </c>
      <c r="D287" t="s">
        <v>1335</v>
      </c>
    </row>
    <row r="288" spans="1:4">
      <c r="A288" s="1071">
        <v>287</v>
      </c>
      <c r="B288" t="s">
        <v>1317</v>
      </c>
      <c r="C288" t="s">
        <v>1336</v>
      </c>
      <c r="D288" t="s">
        <v>1337</v>
      </c>
    </row>
    <row r="289" spans="1:4">
      <c r="A289" s="1071">
        <v>288</v>
      </c>
      <c r="B289" t="s">
        <v>1317</v>
      </c>
      <c r="C289" t="s">
        <v>1338</v>
      </c>
      <c r="D289" t="s">
        <v>1339</v>
      </c>
    </row>
    <row r="290" spans="1:4">
      <c r="A290" s="1071">
        <v>289</v>
      </c>
      <c r="B290" t="s">
        <v>1340</v>
      </c>
      <c r="C290" t="s">
        <v>1340</v>
      </c>
      <c r="D290" t="s">
        <v>1341</v>
      </c>
    </row>
    <row r="291" spans="1:4">
      <c r="A291" s="1071">
        <v>290</v>
      </c>
      <c r="B291" t="s">
        <v>1340</v>
      </c>
      <c r="C291" t="s">
        <v>1342</v>
      </c>
      <c r="D291" t="s">
        <v>1343</v>
      </c>
    </row>
    <row r="292" spans="1:4">
      <c r="A292" s="1071">
        <v>291</v>
      </c>
      <c r="B292" t="s">
        <v>1340</v>
      </c>
      <c r="C292" t="s">
        <v>1344</v>
      </c>
      <c r="D292" t="s">
        <v>1345</v>
      </c>
    </row>
    <row r="293" spans="1:4">
      <c r="A293" s="1071">
        <v>292</v>
      </c>
      <c r="B293" t="s">
        <v>1340</v>
      </c>
      <c r="C293" t="s">
        <v>1346</v>
      </c>
      <c r="D293" t="s">
        <v>1347</v>
      </c>
    </row>
    <row r="294" spans="1:4">
      <c r="A294" s="1071">
        <v>293</v>
      </c>
      <c r="B294" t="s">
        <v>1340</v>
      </c>
      <c r="C294" t="s">
        <v>1348</v>
      </c>
      <c r="D294" t="s">
        <v>1349</v>
      </c>
    </row>
    <row r="295" spans="1:4">
      <c r="A295" s="1071">
        <v>294</v>
      </c>
      <c r="B295" t="s">
        <v>1340</v>
      </c>
      <c r="C295" t="s">
        <v>1350</v>
      </c>
      <c r="D295" t="s">
        <v>1351</v>
      </c>
    </row>
    <row r="296" spans="1:4">
      <c r="A296" s="1071">
        <v>295</v>
      </c>
      <c r="B296" t="s">
        <v>1340</v>
      </c>
      <c r="C296" t="s">
        <v>1352</v>
      </c>
      <c r="D296" t="s">
        <v>1353</v>
      </c>
    </row>
    <row r="297" spans="1:4">
      <c r="A297" s="1071">
        <v>296</v>
      </c>
      <c r="B297" t="s">
        <v>1340</v>
      </c>
      <c r="C297" t="s">
        <v>1354</v>
      </c>
      <c r="D297" t="s">
        <v>1355</v>
      </c>
    </row>
    <row r="298" spans="1:4">
      <c r="A298" s="1071">
        <v>297</v>
      </c>
      <c r="B298" t="s">
        <v>1340</v>
      </c>
      <c r="C298" t="s">
        <v>1356</v>
      </c>
      <c r="D298" t="s">
        <v>1357</v>
      </c>
    </row>
    <row r="299" spans="1:4">
      <c r="A299" s="1071">
        <v>298</v>
      </c>
      <c r="B299" t="s">
        <v>1340</v>
      </c>
      <c r="C299" t="s">
        <v>1358</v>
      </c>
      <c r="D299" t="s">
        <v>1359</v>
      </c>
    </row>
    <row r="300" spans="1:4">
      <c r="A300" s="1071">
        <v>299</v>
      </c>
      <c r="B300" t="s">
        <v>1340</v>
      </c>
      <c r="C300" t="s">
        <v>1360</v>
      </c>
      <c r="D300" t="s">
        <v>1361</v>
      </c>
    </row>
    <row r="301" spans="1:4">
      <c r="A301" s="1071">
        <v>300</v>
      </c>
      <c r="B301" t="s">
        <v>1340</v>
      </c>
      <c r="C301" t="s">
        <v>1362</v>
      </c>
      <c r="D301" t="s">
        <v>1363</v>
      </c>
    </row>
    <row r="302" spans="1:4">
      <c r="A302" s="1071">
        <v>301</v>
      </c>
      <c r="B302" t="s">
        <v>1364</v>
      </c>
      <c r="C302" t="s">
        <v>1364</v>
      </c>
      <c r="D302" t="s">
        <v>1365</v>
      </c>
    </row>
    <row r="303" spans="1:4">
      <c r="A303" s="1071">
        <v>302</v>
      </c>
      <c r="B303" t="s">
        <v>1364</v>
      </c>
      <c r="C303" t="s">
        <v>1366</v>
      </c>
      <c r="D303" t="s">
        <v>1367</v>
      </c>
    </row>
    <row r="304" spans="1:4">
      <c r="A304" s="1071">
        <v>303</v>
      </c>
      <c r="B304" t="s">
        <v>1364</v>
      </c>
      <c r="C304" t="s">
        <v>789</v>
      </c>
      <c r="D304" t="s">
        <v>1368</v>
      </c>
    </row>
    <row r="305" spans="1:4">
      <c r="A305" s="1071">
        <v>304</v>
      </c>
      <c r="B305" t="s">
        <v>1364</v>
      </c>
      <c r="C305" t="s">
        <v>1369</v>
      </c>
      <c r="D305" t="s">
        <v>1370</v>
      </c>
    </row>
    <row r="306" spans="1:4">
      <c r="A306" s="1071">
        <v>305</v>
      </c>
      <c r="B306" t="s">
        <v>1364</v>
      </c>
      <c r="C306" t="s">
        <v>1371</v>
      </c>
      <c r="D306" t="s">
        <v>1372</v>
      </c>
    </row>
    <row r="307" spans="1:4">
      <c r="A307" s="1071">
        <v>306</v>
      </c>
      <c r="B307" t="s">
        <v>1364</v>
      </c>
      <c r="C307" t="s">
        <v>1373</v>
      </c>
      <c r="D307" t="s">
        <v>1374</v>
      </c>
    </row>
    <row r="308" spans="1:4">
      <c r="A308" s="1071">
        <v>307</v>
      </c>
      <c r="B308" t="s">
        <v>1364</v>
      </c>
      <c r="C308" t="s">
        <v>1375</v>
      </c>
      <c r="D308" t="s">
        <v>1376</v>
      </c>
    </row>
    <row r="309" spans="1:4">
      <c r="A309" s="1071">
        <v>308</v>
      </c>
      <c r="B309" t="s">
        <v>1364</v>
      </c>
      <c r="C309" t="s">
        <v>1377</v>
      </c>
      <c r="D309" t="s">
        <v>1378</v>
      </c>
    </row>
    <row r="310" spans="1:4">
      <c r="A310" s="1071">
        <v>309</v>
      </c>
      <c r="B310" t="s">
        <v>1364</v>
      </c>
      <c r="C310" t="s">
        <v>1379</v>
      </c>
      <c r="D310" t="s">
        <v>1380</v>
      </c>
    </row>
    <row r="311" spans="1:4">
      <c r="A311" s="1071">
        <v>310</v>
      </c>
      <c r="B311" t="s">
        <v>1364</v>
      </c>
      <c r="C311" t="s">
        <v>1381</v>
      </c>
      <c r="D311" t="s">
        <v>1382</v>
      </c>
    </row>
    <row r="312" spans="1:4">
      <c r="A312" s="1071">
        <v>311</v>
      </c>
      <c r="B312" t="s">
        <v>1364</v>
      </c>
      <c r="C312" t="s">
        <v>1383</v>
      </c>
      <c r="D312" t="s">
        <v>1384</v>
      </c>
    </row>
    <row r="313" spans="1:4">
      <c r="A313" s="1071">
        <v>312</v>
      </c>
      <c r="B313" t="s">
        <v>1385</v>
      </c>
      <c r="C313" t="s">
        <v>1385</v>
      </c>
      <c r="D313" t="s">
        <v>1386</v>
      </c>
    </row>
    <row r="314" spans="1:4">
      <c r="A314" s="1071">
        <v>313</v>
      </c>
      <c r="B314" t="s">
        <v>1385</v>
      </c>
      <c r="C314" t="s">
        <v>1387</v>
      </c>
      <c r="D314" t="s">
        <v>1388</v>
      </c>
    </row>
    <row r="315" spans="1:4">
      <c r="A315" s="1071">
        <v>314</v>
      </c>
      <c r="B315" t="s">
        <v>1385</v>
      </c>
      <c r="C315" t="s">
        <v>1389</v>
      </c>
      <c r="D315" t="s">
        <v>1390</v>
      </c>
    </row>
    <row r="316" spans="1:4">
      <c r="A316" s="1071">
        <v>315</v>
      </c>
      <c r="B316" t="s">
        <v>1385</v>
      </c>
      <c r="C316" t="s">
        <v>1391</v>
      </c>
      <c r="D316" t="s">
        <v>1392</v>
      </c>
    </row>
    <row r="317" spans="1:4">
      <c r="A317" s="1071">
        <v>316</v>
      </c>
      <c r="B317" t="s">
        <v>1385</v>
      </c>
      <c r="C317" t="s">
        <v>1393</v>
      </c>
      <c r="D317" t="s">
        <v>1394</v>
      </c>
    </row>
    <row r="318" spans="1:4">
      <c r="A318" s="1071">
        <v>317</v>
      </c>
      <c r="B318" t="s">
        <v>1385</v>
      </c>
      <c r="C318" t="s">
        <v>1395</v>
      </c>
      <c r="D318" t="s">
        <v>1396</v>
      </c>
    </row>
    <row r="319" spans="1:4">
      <c r="A319" s="1071">
        <v>318</v>
      </c>
      <c r="B319" t="s">
        <v>1385</v>
      </c>
      <c r="C319" t="s">
        <v>1397</v>
      </c>
      <c r="D319" t="s">
        <v>1398</v>
      </c>
    </row>
    <row r="320" spans="1:4">
      <c r="A320" s="1071">
        <v>319</v>
      </c>
      <c r="B320" t="s">
        <v>1385</v>
      </c>
      <c r="C320" t="s">
        <v>1399</v>
      </c>
      <c r="D320" t="s">
        <v>1400</v>
      </c>
    </row>
    <row r="321" spans="1:4">
      <c r="A321" s="1071">
        <v>320</v>
      </c>
      <c r="B321" t="s">
        <v>1385</v>
      </c>
      <c r="C321" t="s">
        <v>1401</v>
      </c>
      <c r="D321" t="s">
        <v>1402</v>
      </c>
    </row>
    <row r="322" spans="1:4">
      <c r="A322" s="1071">
        <v>321</v>
      </c>
      <c r="B322" t="s">
        <v>1385</v>
      </c>
      <c r="C322" t="s">
        <v>1403</v>
      </c>
      <c r="D322" t="s">
        <v>1404</v>
      </c>
    </row>
    <row r="323" spans="1:4">
      <c r="A323" s="1071">
        <v>322</v>
      </c>
      <c r="B323" t="s">
        <v>1385</v>
      </c>
      <c r="C323" t="s">
        <v>1405</v>
      </c>
      <c r="D323" t="s">
        <v>1406</v>
      </c>
    </row>
    <row r="324" spans="1:4">
      <c r="A324" s="1071">
        <v>323</v>
      </c>
      <c r="B324" t="s">
        <v>1385</v>
      </c>
      <c r="C324" t="s">
        <v>1407</v>
      </c>
      <c r="D324" t="s">
        <v>1408</v>
      </c>
    </row>
    <row r="325" spans="1:4">
      <c r="A325" s="1071">
        <v>324</v>
      </c>
      <c r="B325" t="s">
        <v>1385</v>
      </c>
      <c r="C325" t="s">
        <v>1409</v>
      </c>
      <c r="D325" t="s">
        <v>1410</v>
      </c>
    </row>
    <row r="326" spans="1:4">
      <c r="A326" s="1071">
        <v>325</v>
      </c>
      <c r="B326" t="s">
        <v>1411</v>
      </c>
      <c r="C326" t="s">
        <v>1411</v>
      </c>
      <c r="D326" t="s">
        <v>1412</v>
      </c>
    </row>
    <row r="327" spans="1:4">
      <c r="A327" s="1071">
        <v>326</v>
      </c>
      <c r="B327" t="s">
        <v>1413</v>
      </c>
      <c r="C327" t="s">
        <v>1413</v>
      </c>
      <c r="D327" t="s">
        <v>1414</v>
      </c>
    </row>
    <row r="328" spans="1:4">
      <c r="A328" s="1071">
        <v>327</v>
      </c>
      <c r="B328" t="s">
        <v>1415</v>
      </c>
      <c r="C328" t="s">
        <v>1415</v>
      </c>
      <c r="D328" t="s">
        <v>1416</v>
      </c>
    </row>
    <row r="329" spans="1:4">
      <c r="A329" s="1071">
        <v>328</v>
      </c>
      <c r="B329" t="s">
        <v>1417</v>
      </c>
      <c r="C329" t="s">
        <v>1417</v>
      </c>
      <c r="D329" t="s">
        <v>1418</v>
      </c>
    </row>
    <row r="330" spans="1:4">
      <c r="A330" s="1071">
        <v>329</v>
      </c>
      <c r="B330" t="s">
        <v>1419</v>
      </c>
      <c r="C330" t="s">
        <v>1419</v>
      </c>
      <c r="D330" t="s">
        <v>1420</v>
      </c>
    </row>
    <row r="331" spans="1:4">
      <c r="A331" s="1071">
        <v>330</v>
      </c>
      <c r="B331" t="s">
        <v>1421</v>
      </c>
      <c r="C331" t="s">
        <v>1421</v>
      </c>
      <c r="D331" t="s">
        <v>1422</v>
      </c>
    </row>
    <row r="332" spans="1:4">
      <c r="A332" s="1071">
        <v>331</v>
      </c>
      <c r="B332" t="s">
        <v>1423</v>
      </c>
      <c r="C332" t="s">
        <v>1425</v>
      </c>
      <c r="D332" t="s">
        <v>1426</v>
      </c>
    </row>
    <row r="333" spans="1:4">
      <c r="A333" s="1071">
        <v>332</v>
      </c>
      <c r="B333" t="s">
        <v>1423</v>
      </c>
      <c r="C333" t="s">
        <v>1427</v>
      </c>
      <c r="D333" t="s">
        <v>1428</v>
      </c>
    </row>
    <row r="334" spans="1:4">
      <c r="A334" s="1071">
        <v>333</v>
      </c>
      <c r="B334" t="s">
        <v>1423</v>
      </c>
      <c r="C334" t="s">
        <v>1429</v>
      </c>
      <c r="D334" t="s">
        <v>1430</v>
      </c>
    </row>
    <row r="335" spans="1:4">
      <c r="A335" s="1071">
        <v>334</v>
      </c>
      <c r="B335" t="s">
        <v>1423</v>
      </c>
      <c r="C335" t="s">
        <v>1431</v>
      </c>
      <c r="D335" t="s">
        <v>1432</v>
      </c>
    </row>
    <row r="336" spans="1:4">
      <c r="A336" s="1071">
        <v>335</v>
      </c>
      <c r="B336" t="s">
        <v>1423</v>
      </c>
      <c r="C336" t="s">
        <v>1433</v>
      </c>
      <c r="D336" t="s">
        <v>1434</v>
      </c>
    </row>
    <row r="337" spans="1:4">
      <c r="A337" s="1071">
        <v>336</v>
      </c>
      <c r="B337" t="s">
        <v>1423</v>
      </c>
      <c r="C337" t="s">
        <v>1435</v>
      </c>
      <c r="D337" t="s">
        <v>1436</v>
      </c>
    </row>
    <row r="338" spans="1:4">
      <c r="A338" s="1071">
        <v>337</v>
      </c>
      <c r="B338" t="s">
        <v>1423</v>
      </c>
      <c r="C338" t="s">
        <v>1437</v>
      </c>
      <c r="D338" t="s">
        <v>1438</v>
      </c>
    </row>
    <row r="339" spans="1:4">
      <c r="A339" s="1071">
        <v>338</v>
      </c>
      <c r="B339" t="s">
        <v>1423</v>
      </c>
      <c r="C339" t="s">
        <v>1439</v>
      </c>
      <c r="D339" t="s">
        <v>1440</v>
      </c>
    </row>
    <row r="340" spans="1:4">
      <c r="A340" s="1071">
        <v>339</v>
      </c>
      <c r="B340" t="s">
        <v>1423</v>
      </c>
      <c r="C340" t="s">
        <v>1441</v>
      </c>
      <c r="D340" t="s">
        <v>1442</v>
      </c>
    </row>
    <row r="341" spans="1:4">
      <c r="A341" s="1071">
        <v>340</v>
      </c>
      <c r="B341" t="s">
        <v>1423</v>
      </c>
      <c r="C341" t="s">
        <v>1423</v>
      </c>
      <c r="D341" t="s">
        <v>1424</v>
      </c>
    </row>
    <row r="342" spans="1:4">
      <c r="A342" s="1071">
        <v>341</v>
      </c>
      <c r="B342" t="s">
        <v>1443</v>
      </c>
      <c r="C342" t="s">
        <v>1443</v>
      </c>
      <c r="D342" t="s">
        <v>1444</v>
      </c>
    </row>
    <row r="343" spans="1:4">
      <c r="A343" s="1071">
        <v>342</v>
      </c>
      <c r="B343" t="s">
        <v>1445</v>
      </c>
      <c r="C343" t="s">
        <v>1445</v>
      </c>
      <c r="D343" t="s">
        <v>1446</v>
      </c>
    </row>
    <row r="344" spans="1:4">
      <c r="A344" s="1071">
        <v>343</v>
      </c>
      <c r="B344" t="s">
        <v>1447</v>
      </c>
      <c r="C344" t="s">
        <v>1447</v>
      </c>
      <c r="D344" t="s">
        <v>1448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14" width="10.625" style="554"/>
    <col min="15" max="16384" width="10.625" style="493"/>
  </cols>
  <sheetData>
    <row r="1" spans="1:14" ht="3" customHeight="1">
      <c r="A1" s="560" t="s">
        <v>92</v>
      </c>
    </row>
    <row r="2" spans="1:14" ht="22.2">
      <c r="F2" s="1279" t="s">
        <v>471</v>
      </c>
      <c r="G2" s="1280"/>
      <c r="H2" s="1281"/>
      <c r="I2" s="609"/>
    </row>
    <row r="3" spans="1:14" ht="3" customHeight="1"/>
    <row r="4" spans="1:14" s="539" customFormat="1" ht="11.4">
      <c r="A4" s="559"/>
      <c r="B4" s="559"/>
      <c r="C4" s="559"/>
      <c r="D4" s="559"/>
      <c r="F4" s="1231" t="s">
        <v>445</v>
      </c>
      <c r="G4" s="1231"/>
      <c r="H4" s="1231"/>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600000000000001">
      <c r="A7" s="559"/>
      <c r="B7" s="559"/>
      <c r="C7" s="559"/>
      <c r="D7" s="559"/>
      <c r="F7" s="585">
        <v>1</v>
      </c>
      <c r="G7" s="601" t="s">
        <v>472</v>
      </c>
      <c r="H7" s="573" t="str">
        <f>IF(dateCh="","",dateCh)</f>
        <v>06.05.2019</v>
      </c>
      <c r="I7" s="550" t="s">
        <v>473</v>
      </c>
      <c r="J7" s="584"/>
      <c r="K7" s="559"/>
      <c r="L7" s="559"/>
      <c r="M7" s="559"/>
      <c r="N7" s="559"/>
    </row>
    <row r="8" spans="1:14" s="539" customFormat="1" ht="45.6">
      <c r="A8" s="1283">
        <v>1</v>
      </c>
      <c r="B8" s="559"/>
      <c r="C8" s="559"/>
      <c r="D8" s="559"/>
      <c r="F8" s="585" t="str">
        <f>"2." &amp;mergeValue(A8)</f>
        <v>2.1</v>
      </c>
      <c r="G8" s="601" t="s">
        <v>474</v>
      </c>
      <c r="H8" s="573"/>
      <c r="I8" s="550" t="s">
        <v>569</v>
      </c>
      <c r="J8" s="584"/>
      <c r="K8" s="559"/>
      <c r="L8" s="559"/>
      <c r="M8" s="559"/>
      <c r="N8" s="559"/>
    </row>
    <row r="9" spans="1:14" s="539" customFormat="1" ht="22.8">
      <c r="A9" s="1283"/>
      <c r="B9" s="559"/>
      <c r="C9" s="559"/>
      <c r="D9" s="559"/>
      <c r="F9" s="585" t="str">
        <f>"3." &amp;mergeValue(A9)</f>
        <v>3.1</v>
      </c>
      <c r="G9" s="601" t="s">
        <v>475</v>
      </c>
      <c r="H9" s="573"/>
      <c r="I9" s="550" t="s">
        <v>567</v>
      </c>
      <c r="J9" s="584"/>
      <c r="K9" s="559"/>
      <c r="L9" s="559"/>
      <c r="M9" s="559"/>
      <c r="N9" s="559"/>
    </row>
    <row r="10" spans="1:14" s="539" customFormat="1" ht="22.8">
      <c r="A10" s="1283"/>
      <c r="B10" s="559"/>
      <c r="C10" s="559"/>
      <c r="D10" s="559"/>
      <c r="F10" s="585" t="str">
        <f>"4."&amp;mergeValue(A10)</f>
        <v>4.1</v>
      </c>
      <c r="G10" s="601" t="s">
        <v>476</v>
      </c>
      <c r="H10" s="574" t="s">
        <v>449</v>
      </c>
      <c r="I10" s="550"/>
      <c r="J10" s="584"/>
      <c r="K10" s="559"/>
      <c r="L10" s="559"/>
      <c r="M10" s="559"/>
      <c r="N10" s="559"/>
    </row>
    <row r="11" spans="1:14" s="539" customFormat="1" ht="18.600000000000001">
      <c r="A11" s="1283"/>
      <c r="B11" s="1283">
        <v>1</v>
      </c>
      <c r="C11" s="592"/>
      <c r="D11" s="592"/>
      <c r="F11" s="585" t="str">
        <f>"4."&amp;mergeValue(A11) &amp;"."&amp;mergeValue(B11)</f>
        <v>4.1.1</v>
      </c>
      <c r="G11" s="580" t="s">
        <v>571</v>
      </c>
      <c r="H11" s="573" t="str">
        <f>IF(region_name="","",region_name)</f>
        <v>Самарская область</v>
      </c>
      <c r="I11" s="550" t="s">
        <v>479</v>
      </c>
      <c r="J11" s="584"/>
      <c r="K11" s="559"/>
      <c r="L11" s="559"/>
      <c r="M11" s="559"/>
      <c r="N11" s="559"/>
    </row>
    <row r="12" spans="1:14" s="539" customFormat="1" ht="22.8">
      <c r="A12" s="1283"/>
      <c r="B12" s="1283"/>
      <c r="C12" s="1283">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row>
    <row r="14" spans="1:14" s="539" customFormat="1" ht="18.600000000000001">
      <c r="A14" s="1283"/>
      <c r="B14" s="1283"/>
      <c r="C14" s="1283"/>
      <c r="D14" s="592"/>
      <c r="F14" s="588"/>
      <c r="G14" s="520" t="s">
        <v>4</v>
      </c>
      <c r="H14" s="593"/>
      <c r="I14" s="1284"/>
      <c r="J14" s="584"/>
      <c r="K14" s="559"/>
      <c r="L14" s="559"/>
      <c r="M14" s="559"/>
      <c r="N14" s="559"/>
    </row>
    <row r="15" spans="1:14" s="539" customFormat="1" ht="18.600000000000001">
      <c r="A15" s="1283"/>
      <c r="B15" s="1283"/>
      <c r="C15" s="592"/>
      <c r="D15" s="592"/>
      <c r="F15" s="603"/>
      <c r="G15" s="546" t="s">
        <v>401</v>
      </c>
      <c r="H15" s="604"/>
      <c r="I15" s="605"/>
      <c r="J15" s="584"/>
      <c r="K15" s="559"/>
      <c r="L15" s="559"/>
      <c r="M15" s="559"/>
      <c r="N15" s="559"/>
    </row>
    <row r="16" spans="1:14" s="539" customFormat="1" ht="18.600000000000001">
      <c r="A16" s="1283"/>
      <c r="B16" s="559"/>
      <c r="C16" s="559"/>
      <c r="D16" s="559"/>
      <c r="F16" s="588"/>
      <c r="G16" s="528" t="s">
        <v>484</v>
      </c>
      <c r="H16" s="589"/>
      <c r="I16" s="590"/>
      <c r="J16" s="584"/>
      <c r="K16" s="559"/>
      <c r="L16" s="559"/>
      <c r="M16" s="559"/>
      <c r="N16" s="559"/>
    </row>
    <row r="17" spans="1:14" s="539" customFormat="1" ht="18.600000000000001">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8" t="s">
        <v>572</v>
      </c>
      <c r="H19" s="127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ColWidth="9.125" defaultRowHeight="11.4"/>
  <cols>
    <col min="1" max="1" width="3.75" style="40" customWidth="1"/>
    <col min="2" max="2" width="90.75" style="40" customWidth="1"/>
    <col min="3" max="16384" width="9.125" style="40"/>
  </cols>
  <sheetData>
    <row r="1" spans="2:4">
      <c r="B1" s="48" t="s">
        <v>59</v>
      </c>
    </row>
    <row r="2" spans="2:4" ht="91.2">
      <c r="B2" s="50" t="s">
        <v>481</v>
      </c>
    </row>
    <row r="3" spans="2:4" ht="68.400000000000006">
      <c r="B3" s="50" t="s">
        <v>389</v>
      </c>
    </row>
    <row r="4" spans="2:4" ht="34.200000000000003">
      <c r="B4" s="50" t="s">
        <v>578</v>
      </c>
    </row>
    <row r="5" spans="2:4">
      <c r="B5" s="50" t="s">
        <v>222</v>
      </c>
    </row>
    <row r="6" spans="2:4" ht="22.8">
      <c r="B6" s="50" t="s">
        <v>266</v>
      </c>
    </row>
    <row r="7" spans="2:4" ht="22.8">
      <c r="B7" s="50" t="s">
        <v>267</v>
      </c>
    </row>
    <row r="8" spans="2:4" ht="22.8">
      <c r="B8" s="50" t="s">
        <v>268</v>
      </c>
    </row>
    <row r="9" spans="2:4" ht="22.8">
      <c r="B9" s="50" t="s">
        <v>482</v>
      </c>
    </row>
    <row r="10" spans="2:4" ht="57">
      <c r="B10" s="50" t="s">
        <v>673</v>
      </c>
    </row>
    <row r="11" spans="2:4" ht="26.4">
      <c r="B11" s="214" t="s">
        <v>387</v>
      </c>
    </row>
    <row r="12" spans="2:4">
      <c r="B12" s="48" t="s">
        <v>181</v>
      </c>
    </row>
    <row r="13" spans="2:4" ht="34.200000000000003">
      <c r="B13" s="50" t="s">
        <v>197</v>
      </c>
    </row>
    <row r="14" spans="2:4" ht="68.400000000000006">
      <c r="B14" s="50" t="s">
        <v>250</v>
      </c>
    </row>
    <row r="15" spans="2:4" ht="22.8">
      <c r="B15" s="50" t="s">
        <v>230</v>
      </c>
    </row>
    <row r="16" spans="2:4">
      <c r="B16" s="48" t="s">
        <v>206</v>
      </c>
      <c r="D16" s="88"/>
    </row>
    <row r="17" spans="1:2" ht="34.200000000000003">
      <c r="B17" s="50" t="s">
        <v>264</v>
      </c>
    </row>
    <row r="18" spans="1:2" ht="34.200000000000003">
      <c r="B18" s="50" t="s">
        <v>265</v>
      </c>
    </row>
    <row r="19" spans="1:2">
      <c r="B19" s="50" t="s">
        <v>251</v>
      </c>
    </row>
    <row r="20" spans="1:2" ht="34.200000000000003">
      <c r="B20" s="50" t="s">
        <v>292</v>
      </c>
    </row>
    <row r="21" spans="1:2">
      <c r="B21" s="48" t="s">
        <v>219</v>
      </c>
    </row>
    <row r="22" spans="1:2">
      <c r="B22" s="50" t="s">
        <v>221</v>
      </c>
    </row>
    <row r="24" spans="1:2" ht="22.8">
      <c r="B24" s="216" t="s">
        <v>370</v>
      </c>
    </row>
    <row r="26" spans="1:2">
      <c r="B26" s="48" t="s">
        <v>331</v>
      </c>
    </row>
    <row r="27" spans="1:2" ht="22.8">
      <c r="B27" s="215" t="s">
        <v>459</v>
      </c>
    </row>
    <row r="28" spans="1:2" ht="57">
      <c r="B28" s="215" t="s">
        <v>458</v>
      </c>
    </row>
    <row r="29" spans="1:2">
      <c r="B29" s="291" t="s">
        <v>388</v>
      </c>
    </row>
    <row r="30" spans="1:2" ht="22.8">
      <c r="B30" s="215" t="s">
        <v>577</v>
      </c>
    </row>
    <row r="32" spans="1:2">
      <c r="A32" s="273"/>
      <c r="B32" s="274" t="s">
        <v>431</v>
      </c>
    </row>
    <row r="33" spans="1:2" ht="14.4">
      <c r="A33" s="275">
        <v>1</v>
      </c>
      <c r="B33" s="276" t="s">
        <v>432</v>
      </c>
    </row>
    <row r="34" spans="1:2" ht="14.4">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4"/>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4"/>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ColWidth="9.125" defaultRowHeight="11.4"/>
  <cols>
    <col min="1" max="16384" width="9.1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4"/>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4"/>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28" width="10.625" style="554"/>
    <col min="29" max="16384" width="10.6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2" t="s">
        <v>718</v>
      </c>
      <c r="M5" s="1312"/>
      <c r="N5" s="1312"/>
      <c r="O5" s="1312"/>
      <c r="P5" s="1312"/>
      <c r="Q5" s="1312"/>
      <c r="R5" s="1312"/>
      <c r="S5" s="1312"/>
      <c r="T5" s="1312"/>
      <c r="U5" s="633"/>
    </row>
    <row r="6" spans="1:28" ht="3" customHeight="1">
      <c r="J6" s="499"/>
      <c r="K6" s="499"/>
      <c r="L6" s="494"/>
      <c r="M6" s="494"/>
      <c r="N6" s="494"/>
      <c r="O6" s="498"/>
      <c r="P6" s="498"/>
      <c r="Q6" s="498"/>
      <c r="R6" s="498"/>
      <c r="S6" s="498"/>
      <c r="T6" s="498"/>
      <c r="U6" s="498"/>
      <c r="V6" s="502"/>
    </row>
    <row r="7" spans="1:28" s="746" customFormat="1" ht="4.2" hidden="1">
      <c r="A7" s="1122"/>
      <c r="B7" s="1122"/>
      <c r="C7" s="1122"/>
      <c r="D7" s="1122"/>
      <c r="E7" s="1122"/>
      <c r="F7" s="1122"/>
      <c r="G7" s="1122"/>
      <c r="H7" s="1122"/>
      <c r="L7" s="1173"/>
      <c r="M7" s="1046"/>
      <c r="O7" s="1288"/>
      <c r="P7" s="1288"/>
      <c r="Q7" s="1288"/>
      <c r="R7" s="1288"/>
      <c r="S7" s="1288"/>
      <c r="T7" s="1288"/>
      <c r="U7" s="780"/>
      <c r="V7" s="780"/>
      <c r="X7" s="1122"/>
      <c r="Y7" s="1122"/>
      <c r="Z7" s="1122"/>
      <c r="AA7" s="1122"/>
      <c r="AB7" s="1122"/>
    </row>
    <row r="8" spans="1:28"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9" t="str">
        <f>IF(datePr_ch="",IF(datePr="","",datePr),datePr_ch)</f>
        <v>30.04.2019</v>
      </c>
      <c r="P8" s="1289"/>
      <c r="Q8" s="1289"/>
      <c r="R8" s="1289"/>
      <c r="S8" s="1289"/>
      <c r="T8" s="1289"/>
      <c r="U8" s="551"/>
      <c r="V8" s="551"/>
      <c r="W8" s="489"/>
      <c r="X8" s="559"/>
      <c r="Y8" s="559"/>
      <c r="Z8" s="559"/>
      <c r="AA8" s="559"/>
      <c r="AB8" s="559"/>
    </row>
    <row r="9" spans="1:28"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9" t="str">
        <f>IF(numberPr_ch="",IF(numberPr="","",numberPr),numberPr_ch)</f>
        <v>1421/401, 1422/401, 1423/401</v>
      </c>
      <c r="P9" s="1289"/>
      <c r="Q9" s="1289"/>
      <c r="R9" s="1289"/>
      <c r="S9" s="1289"/>
      <c r="T9" s="1289"/>
      <c r="U9" s="551"/>
      <c r="V9" s="551"/>
      <c r="W9" s="489"/>
      <c r="X9" s="559"/>
      <c r="Y9" s="559"/>
      <c r="Z9" s="559"/>
      <c r="AA9" s="559"/>
      <c r="AB9" s="559"/>
    </row>
    <row r="10" spans="1:28" s="746" customFormat="1" ht="4.2" hidden="1">
      <c r="A10" s="1122"/>
      <c r="B10" s="1122"/>
      <c r="C10" s="1122"/>
      <c r="D10" s="1122"/>
      <c r="E10" s="1122"/>
      <c r="F10" s="1122"/>
      <c r="G10" s="1122"/>
      <c r="H10" s="1122"/>
      <c r="L10" s="1140"/>
      <c r="M10" s="1046"/>
      <c r="O10" s="1288"/>
      <c r="P10" s="1288"/>
      <c r="Q10" s="1288"/>
      <c r="R10" s="1288"/>
      <c r="S10" s="1288"/>
      <c r="T10" s="1288"/>
      <c r="U10" s="780"/>
      <c r="V10" s="780"/>
      <c r="X10" s="1122"/>
      <c r="Y10" s="1122"/>
      <c r="Z10" s="1122"/>
      <c r="AA10" s="1122"/>
      <c r="AB10" s="1122"/>
    </row>
    <row r="11" spans="1:28" s="539" customFormat="1" ht="11.4"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row>
    <row r="12" spans="1:28">
      <c r="J12" s="499"/>
      <c r="K12" s="499"/>
      <c r="L12" s="494"/>
      <c r="M12" s="494"/>
      <c r="N12" s="472"/>
      <c r="O12" s="1290"/>
      <c r="P12" s="1290"/>
      <c r="Q12" s="1290"/>
      <c r="R12" s="1290"/>
      <c r="S12" s="1290"/>
      <c r="T12" s="1290"/>
      <c r="U12" s="1290"/>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296" t="s">
        <v>91</v>
      </c>
      <c r="M14" s="1296" t="s">
        <v>603</v>
      </c>
      <c r="N14" s="630"/>
      <c r="O14" s="1297" t="s">
        <v>605</v>
      </c>
      <c r="P14" s="1298"/>
      <c r="Q14" s="1298"/>
      <c r="R14" s="1298"/>
      <c r="S14" s="1298"/>
      <c r="T14" s="1299"/>
      <c r="U14" s="1307" t="s">
        <v>339</v>
      </c>
      <c r="V14" s="1293" t="s">
        <v>274</v>
      </c>
      <c r="W14" s="1231"/>
    </row>
    <row r="15" spans="1:28" ht="14.25" customHeight="1">
      <c r="J15" s="499"/>
      <c r="K15" s="499"/>
      <c r="L15" s="1296"/>
      <c r="M15" s="1296"/>
      <c r="N15" s="631"/>
      <c r="O15" s="1302" t="s">
        <v>579</v>
      </c>
      <c r="P15" s="1300" t="s">
        <v>270</v>
      </c>
      <c r="Q15" s="1301"/>
      <c r="R15" s="1304" t="s">
        <v>616</v>
      </c>
      <c r="S15" s="1305"/>
      <c r="T15" s="1306"/>
      <c r="U15" s="1308"/>
      <c r="V15" s="1294"/>
      <c r="W15" s="1231"/>
    </row>
    <row r="16" spans="1:28" ht="33.75" customHeight="1">
      <c r="J16" s="499"/>
      <c r="K16" s="499"/>
      <c r="L16" s="1296"/>
      <c r="M16" s="1296"/>
      <c r="N16" s="632"/>
      <c r="O16" s="1303"/>
      <c r="P16" s="505" t="s">
        <v>580</v>
      </c>
      <c r="Q16" s="505" t="s">
        <v>6</v>
      </c>
      <c r="R16" s="506" t="s">
        <v>273</v>
      </c>
      <c r="S16" s="1291" t="s">
        <v>272</v>
      </c>
      <c r="T16" s="1292"/>
      <c r="U16" s="1309"/>
      <c r="V16" s="1295"/>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8" ht="22.8">
      <c r="A18" s="1315">
        <v>1</v>
      </c>
      <c r="B18" s="795"/>
      <c r="C18" s="795"/>
      <c r="D18" s="795"/>
      <c r="E18" s="796"/>
      <c r="F18" s="797"/>
      <c r="G18" s="797"/>
      <c r="H18" s="797"/>
      <c r="I18" s="798"/>
      <c r="J18" s="793"/>
      <c r="K18" s="800"/>
      <c r="L18" s="562">
        <f>mergeValue(A18)</f>
        <v>1</v>
      </c>
      <c r="M18" s="610" t="s">
        <v>19</v>
      </c>
      <c r="N18" s="615"/>
      <c r="O18" s="1316"/>
      <c r="P18" s="1316"/>
      <c r="Q18" s="1316"/>
      <c r="R18" s="1316"/>
      <c r="S18" s="1316"/>
      <c r="T18" s="1316"/>
      <c r="U18" s="1316"/>
      <c r="V18" s="1316"/>
      <c r="W18" s="599" t="s">
        <v>719</v>
      </c>
      <c r="Y18" s="558"/>
      <c r="Z18" s="558" t="str">
        <f t="shared" ref="Z18:Z31" si="0">IF(M18="","",M18 )</f>
        <v>Наименование тарифа</v>
      </c>
      <c r="AA18" s="558"/>
      <c r="AB18" s="558"/>
    </row>
    <row r="19" spans="1:28" ht="34.200000000000003">
      <c r="A19" s="1315"/>
      <c r="B19" s="1315">
        <v>1</v>
      </c>
      <c r="C19" s="795"/>
      <c r="D19" s="795"/>
      <c r="E19" s="797"/>
      <c r="F19" s="797"/>
      <c r="G19" s="797"/>
      <c r="H19" s="797"/>
      <c r="I19" s="792"/>
      <c r="J19" s="791"/>
      <c r="K19" s="794"/>
      <c r="L19" s="562" t="str">
        <f>mergeValue(A19) &amp;"."&amp; mergeValue(B19)</f>
        <v>1.1</v>
      </c>
      <c r="M19" s="516" t="s">
        <v>15</v>
      </c>
      <c r="N19" s="615"/>
      <c r="O19" s="1316"/>
      <c r="P19" s="1316"/>
      <c r="Q19" s="1316"/>
      <c r="R19" s="1316"/>
      <c r="S19" s="1316"/>
      <c r="T19" s="1316"/>
      <c r="U19" s="1316"/>
      <c r="V19" s="1316"/>
      <c r="W19" s="599" t="s">
        <v>460</v>
      </c>
      <c r="Y19" s="558"/>
      <c r="Z19" s="558" t="str">
        <f t="shared" si="0"/>
        <v>Территория действия тарифа</v>
      </c>
      <c r="AA19" s="558"/>
      <c r="AB19" s="558"/>
    </row>
    <row r="20" spans="1:28" ht="22.8">
      <c r="A20" s="1315"/>
      <c r="B20" s="1315"/>
      <c r="C20" s="1315">
        <v>1</v>
      </c>
      <c r="D20" s="795"/>
      <c r="E20" s="797"/>
      <c r="F20" s="797"/>
      <c r="G20" s="797"/>
      <c r="H20" s="797"/>
      <c r="I20" s="799"/>
      <c r="J20" s="791"/>
      <c r="K20" s="794"/>
      <c r="L20" s="562" t="str">
        <f>mergeValue(A20) &amp;"."&amp; mergeValue(B20)&amp;"."&amp; mergeValue(C20)</f>
        <v>1.1.1</v>
      </c>
      <c r="M20" s="517" t="s">
        <v>7</v>
      </c>
      <c r="N20" s="615"/>
      <c r="O20" s="1316"/>
      <c r="P20" s="1316"/>
      <c r="Q20" s="1316"/>
      <c r="R20" s="1316"/>
      <c r="S20" s="1316"/>
      <c r="T20" s="1316"/>
      <c r="U20" s="1316"/>
      <c r="V20" s="1316"/>
      <c r="W20" s="599" t="s">
        <v>601</v>
      </c>
      <c r="Y20" s="558"/>
      <c r="Z20" s="558" t="str">
        <f t="shared" si="0"/>
        <v xml:space="preserve">Наименование системы теплоснабжения </v>
      </c>
      <c r="AA20" s="558"/>
      <c r="AB20" s="558"/>
    </row>
    <row r="21" spans="1:28" ht="22.8">
      <c r="A21" s="1315"/>
      <c r="B21" s="1315"/>
      <c r="C21" s="1315"/>
      <c r="D21" s="1315">
        <v>1</v>
      </c>
      <c r="E21" s="797"/>
      <c r="F21" s="797"/>
      <c r="G21" s="797"/>
      <c r="H21" s="797"/>
      <c r="I21" s="799"/>
      <c r="J21" s="791"/>
      <c r="K21" s="794"/>
      <c r="L21" s="562" t="str">
        <f>mergeValue(A21) &amp;"."&amp; mergeValue(B21)&amp;"."&amp; mergeValue(C21)&amp;"."&amp; mergeValue(D21)</f>
        <v>1.1.1.1</v>
      </c>
      <c r="M21" s="518" t="s">
        <v>21</v>
      </c>
      <c r="N21" s="615"/>
      <c r="O21" s="1316"/>
      <c r="P21" s="1316"/>
      <c r="Q21" s="1316"/>
      <c r="R21" s="1316"/>
      <c r="S21" s="1316"/>
      <c r="T21" s="1316"/>
      <c r="U21" s="1316"/>
      <c r="V21" s="1316"/>
      <c r="W21" s="599" t="s">
        <v>602</v>
      </c>
      <c r="Y21" s="558"/>
      <c r="Z21" s="558" t="str">
        <f t="shared" si="0"/>
        <v xml:space="preserve">Источник тепловой энергии  </v>
      </c>
      <c r="AA21" s="558"/>
      <c r="AB21" s="558"/>
    </row>
    <row r="22" spans="1:28" ht="79.8">
      <c r="A22" s="1315"/>
      <c r="B22" s="1315"/>
      <c r="C22" s="1315"/>
      <c r="D22" s="1315"/>
      <c r="E22" s="1315">
        <v>1</v>
      </c>
      <c r="F22" s="797"/>
      <c r="G22" s="797"/>
      <c r="H22" s="795">
        <v>1</v>
      </c>
      <c r="I22" s="1315">
        <v>1</v>
      </c>
      <c r="J22" s="797"/>
      <c r="K22" s="802"/>
      <c r="L22" s="562" t="str">
        <f>mergeValue(A22) &amp;"."&amp; mergeValue(B22)&amp;"."&amp; mergeValue(C22)&amp;"."&amp; mergeValue(D22)&amp;"."&amp; mergeValue(E22)</f>
        <v>1.1.1.1.1</v>
      </c>
      <c r="M22" s="524" t="s">
        <v>8</v>
      </c>
      <c r="N22" s="615"/>
      <c r="O22" s="1317"/>
      <c r="P22" s="1317"/>
      <c r="Q22" s="1317"/>
      <c r="R22" s="1317"/>
      <c r="S22" s="1317"/>
      <c r="T22" s="1317"/>
      <c r="U22" s="1317"/>
      <c r="V22" s="1317"/>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45.6">
      <c r="A23" s="1315"/>
      <c r="B23" s="1315"/>
      <c r="C23" s="1315"/>
      <c r="D23" s="1315"/>
      <c r="E23" s="1315"/>
      <c r="F23" s="1315">
        <v>1</v>
      </c>
      <c r="G23" s="795"/>
      <c r="H23" s="795"/>
      <c r="I23" s="1315"/>
      <c r="J23" s="1315">
        <v>1</v>
      </c>
      <c r="K23" s="803"/>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599" t="s">
        <v>721</v>
      </c>
      <c r="Y23" s="558"/>
      <c r="Z23" s="558" t="str">
        <f t="shared" si="0"/>
        <v>Группа потребителей</v>
      </c>
      <c r="AA23" s="558"/>
      <c r="AB23" s="558"/>
    </row>
    <row r="24" spans="1:28" ht="122.1" customHeight="1">
      <c r="A24" s="1315"/>
      <c r="B24" s="1315"/>
      <c r="C24" s="1315"/>
      <c r="D24" s="1315"/>
      <c r="E24" s="1315"/>
      <c r="F24" s="1315"/>
      <c r="G24" s="795">
        <v>1</v>
      </c>
      <c r="H24" s="795"/>
      <c r="I24" s="1315"/>
      <c r="J24" s="1315"/>
      <c r="K24" s="803">
        <v>1</v>
      </c>
      <c r="L24" s="562" t="str">
        <f>mergeValue(A24) &amp;"."&amp; mergeValue(B24)&amp;"."&amp; mergeValue(C24)&amp;"."&amp; mergeValue(D24)&amp;"."&amp; mergeValue(E24)&amp;"."&amp; mergeValue(F24)&amp;"."&amp; mergeValue(G24)</f>
        <v>1.1.1.1.1.1.1</v>
      </c>
      <c r="M24" s="1089"/>
      <c r="N24" s="615"/>
      <c r="O24" s="532"/>
      <c r="P24" s="532"/>
      <c r="Q24" s="1040"/>
      <c r="R24" s="1321"/>
      <c r="S24" s="1311" t="s">
        <v>83</v>
      </c>
      <c r="T24" s="1310"/>
      <c r="U24" s="1311" t="s">
        <v>84</v>
      </c>
      <c r="V24" s="532"/>
      <c r="W24" s="1285" t="s">
        <v>722</v>
      </c>
      <c r="X24" s="554" t="str">
        <f>strCheckDate(O25:V25)</f>
        <v/>
      </c>
      <c r="Y24" s="558"/>
      <c r="Z24" s="558" t="str">
        <f t="shared" si="0"/>
        <v/>
      </c>
      <c r="AA24" s="558"/>
      <c r="AB24" s="558"/>
    </row>
    <row r="25" spans="1:28" ht="11.4" hidden="1">
      <c r="A25" s="1315"/>
      <c r="B25" s="1315"/>
      <c r="C25" s="1315"/>
      <c r="D25" s="1315"/>
      <c r="E25" s="1315"/>
      <c r="F25" s="1315"/>
      <c r="G25" s="795"/>
      <c r="H25" s="795"/>
      <c r="I25" s="1315"/>
      <c r="J25" s="1315"/>
      <c r="K25" s="803"/>
      <c r="L25" s="569"/>
      <c r="M25" s="615"/>
      <c r="N25" s="615"/>
      <c r="O25" s="532"/>
      <c r="P25" s="532"/>
      <c r="Q25" s="553" t="str">
        <f>R24 &amp; "-" &amp; T24</f>
        <v>-</v>
      </c>
      <c r="R25" s="1310"/>
      <c r="S25" s="1311"/>
      <c r="T25" s="1310"/>
      <c r="U25" s="1311"/>
      <c r="V25" s="532"/>
      <c r="W25" s="1286"/>
      <c r="Y25" s="558"/>
      <c r="Z25" s="558" t="str">
        <f t="shared" si="0"/>
        <v/>
      </c>
      <c r="AA25" s="558"/>
      <c r="AB25" s="558"/>
    </row>
    <row r="26" spans="1:28" ht="15" customHeight="1">
      <c r="A26" s="1315"/>
      <c r="B26" s="1315"/>
      <c r="C26" s="1315"/>
      <c r="D26" s="1315"/>
      <c r="E26" s="1315"/>
      <c r="F26" s="1315"/>
      <c r="G26" s="797"/>
      <c r="H26" s="795"/>
      <c r="I26" s="1315"/>
      <c r="J26" s="1315"/>
      <c r="K26" s="802"/>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row>
    <row r="27" spans="1:28" ht="15" customHeight="1">
      <c r="A27" s="1315"/>
      <c r="B27" s="1315"/>
      <c r="C27" s="1315"/>
      <c r="D27" s="1315"/>
      <c r="E27" s="1315"/>
      <c r="F27" s="797"/>
      <c r="G27" s="797"/>
      <c r="H27" s="795"/>
      <c r="I27" s="131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5"/>
      <c r="B28" s="1315"/>
      <c r="C28" s="1315"/>
      <c r="D28" s="131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5"/>
      <c r="B29" s="1315"/>
      <c r="C29" s="131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5"/>
      <c r="B30" s="131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4">
      <c r="A33" s="493"/>
      <c r="B33" s="493"/>
      <c r="C33" s="493"/>
      <c r="D33" s="493"/>
      <c r="E33" s="493"/>
      <c r="F33" s="493"/>
      <c r="G33" s="493"/>
      <c r="H33" s="493"/>
      <c r="I33" s="493"/>
      <c r="J33" s="493"/>
      <c r="K33" s="493"/>
      <c r="X33" s="493"/>
      <c r="Y33" s="493"/>
      <c r="Z33" s="493"/>
      <c r="AA33" s="493"/>
      <c r="AB33" s="493"/>
    </row>
    <row r="34" spans="1:28" ht="89.2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 customHeight="1">
      <c r="A1" s="207" t="s">
        <v>48</v>
      </c>
    </row>
    <row r="2" spans="1:20" ht="22.2">
      <c r="F2" s="1279" t="s">
        <v>471</v>
      </c>
      <c r="G2" s="1280"/>
      <c r="H2" s="1281"/>
      <c r="I2" s="407"/>
    </row>
    <row r="3" spans="1:20" ht="3" customHeight="1"/>
    <row r="4" spans="1:20" s="182" customFormat="1" ht="11.4">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6">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8">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8">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600000000000001">
      <c r="A11" s="1283"/>
      <c r="B11" s="1283">
        <v>1</v>
      </c>
      <c r="C11" s="321"/>
      <c r="D11" s="321"/>
      <c r="F11" s="313" t="str">
        <f>"4."&amp;mergeValue(A11) &amp;"."&amp;mergeValue(B11)</f>
        <v>4.1.1</v>
      </c>
      <c r="G11" s="304" t="s">
        <v>571</v>
      </c>
      <c r="H11" s="297" t="str">
        <f>IF(region_name="","",region_name)</f>
        <v>Самарская область</v>
      </c>
      <c r="I11" s="188" t="s">
        <v>479</v>
      </c>
      <c r="J11" s="312"/>
      <c r="K11" s="206"/>
      <c r="L11" s="206"/>
      <c r="M11" s="206"/>
      <c r="N11" s="206"/>
      <c r="O11" s="206"/>
      <c r="P11" s="206"/>
      <c r="Q11" s="206"/>
      <c r="R11" s="206"/>
      <c r="S11" s="206"/>
      <c r="T11" s="206"/>
    </row>
    <row r="12" spans="1:20" s="182" customFormat="1" ht="22.8">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600000000000001">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600000000000001">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806</vt:i4>
      </vt:variant>
    </vt:vector>
  </HeadingPairs>
  <TitlesOfParts>
    <vt:vector size="82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Т-передача ТЭ</vt:lpstr>
      <vt:lpstr>Форма 4.10.3 | Т-передача ТЭ</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add_CS_List05_5</vt:lpstr>
      <vt:lpstr>add_CS_List05_7</vt:lpstr>
      <vt:lpstr>add_CS_List05_8</vt:lpstr>
      <vt:lpstr>add_CS_List05_9</vt:lpstr>
      <vt:lpstr>add_CT_1</vt:lpstr>
      <vt:lpstr>add_CT_10</vt:lpstr>
      <vt:lpstr>add_CT_2</vt:lpstr>
      <vt:lpstr>add_CT_3</vt:lpstr>
      <vt:lpstr>add_CT_3_i</vt:lpstr>
      <vt:lpstr>add_CT_5</vt:lpstr>
      <vt:lpstr>add_CT_7</vt:lpstr>
      <vt:lpstr>add_CT_8</vt:lpstr>
      <vt:lpstr>add_CT_9</vt:lpstr>
      <vt:lpstr>add_MO_1</vt:lpstr>
      <vt:lpstr>add_MO_10</vt:lpstr>
      <vt:lpstr>add_MO_2</vt:lpstr>
      <vt:lpstr>add_MO_3</vt:lpstr>
      <vt:lpstr>add_MO_3_i</vt:lpstr>
      <vt:lpstr>add_MO_5</vt:lpstr>
      <vt:lpstr>add_MO_7</vt:lpstr>
      <vt:lpstr>add_MO_8</vt:lpstr>
      <vt:lpstr>add_MO_9</vt:lpstr>
      <vt:lpstr>add_MO_List05_1</vt:lpstr>
      <vt:lpstr>add_MO_List05_10</vt:lpstr>
      <vt:lpstr>add_MO_List05_2</vt:lpstr>
      <vt:lpstr>add_MO_List05_3</vt:lpstr>
      <vt:lpstr>add_MO_List05_3_i</vt:lpstr>
      <vt:lpstr>add_MO_List05_5</vt:lpstr>
      <vt:lpstr>add_MO_List05_7</vt:lpstr>
      <vt:lpstr>add_MO_List05_8</vt:lpstr>
      <vt:lpstr>add_MO_List05_9</vt:lpstr>
      <vt:lpstr>add_MR_List05_1</vt:lpstr>
      <vt:lpstr>add_MR_List05_10</vt:lpstr>
      <vt:lpstr>add_MR_List05_2</vt:lpstr>
      <vt:lpstr>add_MR_List05_3</vt:lpstr>
      <vt:lpstr>add_MR_List05_3_i</vt:lpstr>
      <vt:lpstr>add_MR_List05_5</vt:lpstr>
      <vt:lpstr>add_MR_List05_7</vt:lpstr>
      <vt:lpstr>add_MR_List05_8</vt:lpstr>
      <vt:lpstr>add_MR_List05_9</vt:lpstr>
      <vt:lpstr>add_POST_5</vt:lpstr>
      <vt:lpstr>add_Rate_1</vt:lpstr>
      <vt:lpstr>add_Rate_10</vt:lpstr>
      <vt:lpstr>add_Rate_2</vt:lpstr>
      <vt:lpstr>add_Rate_3</vt:lpstr>
      <vt:lpstr>add_Rate_3_i</vt:lpstr>
      <vt:lpstr>add_Rate_5</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add_TER_List05_5</vt:lpstr>
      <vt:lpstr>add_TER_List05_7</vt:lpstr>
      <vt:lpstr>add_TER_List05_8</vt:lpstr>
      <vt:lpstr>add_TER_List05_9</vt:lpstr>
      <vt:lpstr>add_Warm_1</vt:lpstr>
      <vt:lpstr>add_Warm_10</vt:lpstr>
      <vt:lpstr>add_Warm_2</vt:lpstr>
      <vt:lpstr>add_Warm_3</vt:lpstr>
      <vt:lpstr>add_Warm_3_i</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Людмила Л. Усольцева</cp:lastModifiedBy>
  <cp:lastPrinted>2013-08-29T08:11:20Z</cp:lastPrinted>
  <dcterms:created xsi:type="dcterms:W3CDTF">2004-05-21T07:18:45Z</dcterms:created>
  <dcterms:modified xsi:type="dcterms:W3CDTF">2019-11-28T12:09:16Z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